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1440" windowWidth="16155" windowHeight="12480" activeTab="4"/>
  </bookViews>
  <sheets>
    <sheet name="給与集計表" sheetId="1" r:id="rId1"/>
    <sheet name="1月明細" sheetId="2" r:id="rId2"/>
    <sheet name="1月勤務計算" sheetId="3" r:id="rId3"/>
    <sheet name="源泉表" sheetId="4" r:id="rId4"/>
    <sheet name="sheet6" sheetId="5" r:id="rId5"/>
  </sheets>
  <definedNames>
    <definedName name="_xlnm.Print_Area" localSheetId="2">'1月勤務計算'!$A$1:$K$42</definedName>
    <definedName name="_xlnm.Print_Area" localSheetId="3">'源泉表'!$B$2:$AD$23</definedName>
    <definedName name="_xlnm.Print_Titles" localSheetId="2">'1月勤務計算'!$1:$5</definedName>
    <definedName name="_xlnm.Print_Titles" localSheetId="0">'給与集計表'!$A:$C,'給与集計表'!$2:$2</definedName>
  </definedNames>
  <calcPr fullCalcOnLoad="1"/>
</workbook>
</file>

<file path=xl/sharedStrings.xml><?xml version="1.0" encoding="utf-8"?>
<sst xmlns="http://schemas.openxmlformats.org/spreadsheetml/2006/main" count="222" uniqueCount="163">
  <si>
    <t>基本給</t>
  </si>
  <si>
    <t>控除額</t>
  </si>
  <si>
    <t>通勤手当</t>
  </si>
  <si>
    <t>皆勤賞</t>
  </si>
  <si>
    <t>家族手当</t>
  </si>
  <si>
    <t>氏名</t>
  </si>
  <si>
    <t>厚生年金</t>
  </si>
  <si>
    <t>健康保険</t>
  </si>
  <si>
    <t>残業費</t>
  </si>
  <si>
    <t>源泉所得税</t>
  </si>
  <si>
    <t>退職積立金</t>
  </si>
  <si>
    <t>共済費</t>
  </si>
  <si>
    <t>控除額計</t>
  </si>
  <si>
    <t>合計</t>
  </si>
  <si>
    <t>前期計</t>
  </si>
  <si>
    <t>後期計</t>
  </si>
  <si>
    <t>備考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</si>
  <si>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</si>
  <si>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</si>
  <si>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</si>
  <si>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</si>
  <si>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</si>
  <si>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</si>
  <si>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</si>
  <si>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</si>
  <si>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</si>
  <si>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</si>
  <si>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</si>
  <si>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</si>
  <si>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石川　太郎</t>
  </si>
  <si>
    <t>項　目</t>
  </si>
  <si>
    <t>差引支払額</t>
  </si>
  <si>
    <t>支給額</t>
  </si>
  <si>
    <t>支給額計</t>
  </si>
  <si>
    <t>役職手当</t>
  </si>
  <si>
    <t>氏  名</t>
  </si>
  <si>
    <t>始業時刻</t>
  </si>
  <si>
    <t>終業時刻</t>
  </si>
  <si>
    <t>日</t>
  </si>
  <si>
    <t>曜日</t>
  </si>
  <si>
    <t>実働時間</t>
  </si>
  <si>
    <t>備考</t>
  </si>
  <si>
    <t>&lt;お使いになる前に&gt;</t>
  </si>
  <si>
    <t>使い方</t>
  </si>
  <si>
    <t>勤務時間計算表</t>
  </si>
  <si>
    <t>時  給</t>
  </si>
  <si>
    <t>平日</t>
  </si>
  <si>
    <t>休日</t>
  </si>
  <si>
    <t>交通費</t>
  </si>
  <si>
    <t>往復</t>
  </si>
  <si>
    <t>休憩時間</t>
  </si>
  <si>
    <t>時給</t>
  </si>
  <si>
    <t>日給</t>
  </si>
  <si>
    <t>小計</t>
  </si>
  <si>
    <t>A1 に年を西暦  (4 桁) で入力します。</t>
  </si>
  <si>
    <t>｢年｣は必要ありません。</t>
  </si>
  <si>
    <t>2.</t>
  </si>
  <si>
    <t>C1 に月を数字で入力します。</t>
  </si>
  <si>
    <t>3.</t>
  </si>
  <si>
    <t>4.</t>
  </si>
  <si>
    <t>◎ 時刻はすべて 24 時間制で入力してください。</t>
  </si>
  <si>
    <t>5.</t>
  </si>
  <si>
    <t>6.</t>
  </si>
  <si>
    <t>K1 と K2 に時給、K3 に交通費を入力します。</t>
  </si>
  <si>
    <t>★ C 列に出社時刻、D 列に退社時刻を入力します。</t>
  </si>
  <si>
    <t>★ 計算表全体が印刷されるように、印刷範囲が</t>
  </si>
  <si>
    <t>給与</t>
  </si>
  <si>
    <t>源泉徴収額</t>
  </si>
  <si>
    <t>支給額合計</t>
  </si>
  <si>
    <t>1.</t>
  </si>
  <si>
    <t>｢月｣は必要ありません</t>
  </si>
  <si>
    <t>設定されています。必要に応じて、[ファイル] の</t>
  </si>
  <si>
    <t>[印刷プレビュー] でご確認ください。</t>
  </si>
  <si>
    <t>給与明細票</t>
  </si>
  <si>
    <t>項目</t>
  </si>
  <si>
    <t>B3 に名前を入力します。（サンプルは自動です）</t>
  </si>
  <si>
    <t>H3 に基本的な始業時刻を入力します。</t>
  </si>
  <si>
    <t>H4 に基本的な終業時刻を入力します。</t>
  </si>
  <si>
    <t>始業時</t>
  </si>
  <si>
    <t>終業時</t>
  </si>
  <si>
    <t>7月</t>
  </si>
  <si>
    <t>支払いを
受ける者</t>
  </si>
  <si>
    <t>住所
又は
居所</t>
  </si>
  <si>
    <t>種別</t>
  </si>
  <si>
    <t>支払金額</t>
  </si>
  <si>
    <t>給与所得控除後の金額</t>
  </si>
  <si>
    <t>所得控除の額の合計</t>
  </si>
  <si>
    <t>源泉徴収税額</t>
  </si>
  <si>
    <t>給与・賞与</t>
  </si>
  <si>
    <t>円</t>
  </si>
  <si>
    <t>特定</t>
  </si>
  <si>
    <t>老人</t>
  </si>
  <si>
    <t>その他</t>
  </si>
  <si>
    <t>人</t>
  </si>
  <si>
    <t>従人</t>
  </si>
  <si>
    <t>内</t>
  </si>
  <si>
    <t>特別</t>
  </si>
  <si>
    <t>他</t>
  </si>
  <si>
    <t>控除対象
配偶者の有・無</t>
  </si>
  <si>
    <t>有</t>
  </si>
  <si>
    <t>無</t>
  </si>
  <si>
    <t>従有</t>
  </si>
  <si>
    <t>従無</t>
  </si>
  <si>
    <t>社会保険料
等の金額</t>
  </si>
  <si>
    <t>生命保険料
の控除額</t>
  </si>
  <si>
    <t>地震保険料
の控除額</t>
  </si>
  <si>
    <t>住宅借入金等
特別控除の額</t>
  </si>
  <si>
    <t>氏　名</t>
  </si>
  <si>
    <t>配偶者の合計所得額</t>
  </si>
  <si>
    <t>未成年者</t>
  </si>
  <si>
    <t>乙　　欄</t>
  </si>
  <si>
    <t>一般</t>
  </si>
  <si>
    <t>本人が障害</t>
  </si>
  <si>
    <t>勤労学生</t>
  </si>
  <si>
    <t>死亡退職</t>
  </si>
  <si>
    <t>災害者</t>
  </si>
  <si>
    <t>外国人</t>
  </si>
  <si>
    <t>中途職・退職</t>
  </si>
  <si>
    <t>就職</t>
  </si>
  <si>
    <t>退職</t>
  </si>
  <si>
    <t>年</t>
  </si>
  <si>
    <t>月</t>
  </si>
  <si>
    <t>日</t>
  </si>
  <si>
    <t>受給者生年月日</t>
  </si>
  <si>
    <t>明</t>
  </si>
  <si>
    <t>大</t>
  </si>
  <si>
    <t>昭</t>
  </si>
  <si>
    <t>平</t>
  </si>
  <si>
    <t>支払者</t>
  </si>
  <si>
    <t>（電話）</t>
  </si>
  <si>
    <t>森本商工業株式会社</t>
  </si>
  <si>
    <t>石川県金沢市南森本町ホ５９－１　８号線ビル　３０１号</t>
  </si>
  <si>
    <t>配偶者特別
控除の額</t>
  </si>
  <si>
    <t>＊</t>
  </si>
  <si>
    <t>寡　婦</t>
  </si>
  <si>
    <t>寡　夫</t>
  </si>
  <si>
    <t>076-258-1234</t>
  </si>
  <si>
    <t>＊区分</t>
  </si>
  <si>
    <t>整理番号</t>
  </si>
  <si>
    <t>⑳</t>
  </si>
  <si>
    <t>給与支払報告書（個人別明細書）</t>
  </si>
  <si>
    <t>＊</t>
  </si>
  <si>
    <t>＊</t>
  </si>
  <si>
    <t>受給者番号</t>
  </si>
  <si>
    <t>（フリガナ）</t>
  </si>
  <si>
    <t>モリモト　タロウ</t>
  </si>
  <si>
    <t>森本　太郎</t>
  </si>
  <si>
    <t>（役職名）</t>
  </si>
  <si>
    <t>扶養親族の数
（配偶者を除く）</t>
  </si>
  <si>
    <t>障害者の数
（本人を除く）</t>
  </si>
  <si>
    <t>１９０７－０００３－００８９</t>
  </si>
  <si>
    <t>個人年金保険料の金額</t>
  </si>
  <si>
    <t>旧長期損害保険料の金額</t>
  </si>
  <si>
    <t>（摘要）に控除対象配偶者、扶養親族の氏名、続柄及び前職分の加算額、支払者等を記入してください</t>
  </si>
  <si>
    <t>住宅借入金等特別控除可能額</t>
  </si>
  <si>
    <t>控除対象配偶者　森本　花子　　扶養親族　森本　一郎（祖父）</t>
  </si>
  <si>
    <t>（摘要）</t>
  </si>
  <si>
    <t>住所（居所）
又は所在地</t>
  </si>
  <si>
    <t>氏名又は
名　　　称</t>
  </si>
  <si>
    <t>石川県金沢市吉原町１２３－４５</t>
  </si>
  <si>
    <t>森本銀行　駅前支店　普通　１１２３３４</t>
  </si>
  <si>
    <t>失業保険料</t>
  </si>
  <si>
    <t>国民年金保険料等金額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</si>
</sst>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m&quot;月&quot;d&quot;日&quot;;@"/>
    <numFmt numFmtId="179" formatCode="h&quot;時&quot;mm&quot;分&quot;;@"/>
    <numFmt numFmtId="180" formatCode="yyyy/m/d\ h:mm;@"/>
    <numFmt numFmtId="181" formatCode="0\ &quot;年&quot;"/>
    <numFmt numFmtId="182" formatCode="0\ &quot;月&quot;"/>
    <numFmt numFmtId="183" formatCode="d&quot; 日&quot;"/>
    <numFmt numFmtId="184" formatCode="ddd"/>
    <numFmt numFmtId="185" formatCode="#,##0_);[Red]\(#,##0\)"/>
    <numFmt numFmtId="186" formatCode="[h]&quot; 時間 &quot;mm&quot; 分 &quot;"/>
  </numFmts>
  <fonts count="24"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0"/>
      <name val="AR P丸ゴシック体M"/>
      <family val="3"/>
    </font>
    <font>
      <sz val="12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36"/>
      <name val="ＭＳ Ｐ明朝"/>
      <family val="1"/>
    </font>
    <font>
      <sz val="22"/>
      <name val="ＭＳ Ｐ明朝"/>
      <family val="1"/>
    </font>
    <font>
      <sz val="28"/>
      <name val="ＭＳ Ｐ明朝"/>
      <family val="1"/>
    </font>
    <font>
      <sz val="24"/>
      <name val="ＭＳ Ｐ明朝"/>
      <family val="1"/>
    </font>
    <font>
      <sz val="2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medium"/>
      <right style="thin"/>
      <top style="thin"/>
      <bottom style="thin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7">
    <xf numFmtId="0" fontId="0" fillId="0" borderId="0" xfId="0" applyAlignment="1">
      <alignment vertical="center"/>
    </xf>
    <xf numFmtId="38" fontId="0" fillId="0" borderId="0" xfId="16" applyAlignment="1">
      <alignment horizontal="center" vertical="center"/>
    </xf>
    <xf numFmtId="38" fontId="0" fillId="0" borderId="0" xfId="16" applyAlignment="1">
      <alignment vertical="center"/>
    </xf>
    <xf numFmtId="178" fontId="0" fillId="0" borderId="0" xfId="16" applyNumberFormat="1" applyAlignment="1">
      <alignment horizontal="center" vertical="center"/>
    </xf>
    <xf numFmtId="178" fontId="0" fillId="0" borderId="1" xfId="16" applyNumberFormat="1" applyBorder="1" applyAlignment="1">
      <alignment horizontal="center" vertical="center"/>
    </xf>
    <xf numFmtId="178" fontId="0" fillId="0" borderId="1" xfId="16" applyNumberFormat="1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178" fontId="0" fillId="0" borderId="0" xfId="16" applyNumberFormat="1" applyAlignment="1">
      <alignment vertical="center"/>
    </xf>
    <xf numFmtId="178" fontId="0" fillId="0" borderId="1" xfId="16" applyNumberFormat="1" applyFont="1" applyBorder="1" applyAlignment="1">
      <alignment horizontal="center" vertical="center"/>
    </xf>
    <xf numFmtId="178" fontId="0" fillId="0" borderId="0" xfId="16" applyNumberForma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1" xfId="16" applyFont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0" fillId="2" borderId="5" xfId="16" applyFill="1" applyBorder="1" applyAlignment="1">
      <alignment vertical="center"/>
    </xf>
    <xf numFmtId="38" fontId="0" fillId="0" borderId="5" xfId="16" applyBorder="1" applyAlignment="1">
      <alignment horizontal="center" vertical="center"/>
    </xf>
    <xf numFmtId="178" fontId="0" fillId="0" borderId="1" xfId="16" applyNumberFormat="1" applyFont="1" applyBorder="1" applyAlignment="1">
      <alignment vertical="center"/>
    </xf>
    <xf numFmtId="38" fontId="0" fillId="0" borderId="6" xfId="16" applyBorder="1" applyAlignment="1">
      <alignment horizontal="center" vertical="center"/>
    </xf>
    <xf numFmtId="6" fontId="2" fillId="4" borderId="6" xfId="18" applyFont="1" applyFill="1" applyBorder="1" applyAlignment="1">
      <alignment vertical="center"/>
    </xf>
    <xf numFmtId="6" fontId="0" fillId="4" borderId="6" xfId="18" applyFill="1" applyBorder="1" applyAlignment="1">
      <alignment vertical="center"/>
    </xf>
    <xf numFmtId="6" fontId="0" fillId="4" borderId="1" xfId="18" applyFill="1" applyBorder="1" applyAlignment="1">
      <alignment vertical="center"/>
    </xf>
    <xf numFmtId="6" fontId="0" fillId="4" borderId="6" xfId="18" applyFont="1" applyFill="1" applyBorder="1" applyAlignment="1">
      <alignment vertical="center"/>
    </xf>
    <xf numFmtId="6" fontId="2" fillId="5" borderId="5" xfId="18" applyFont="1" applyFill="1" applyBorder="1" applyAlignment="1">
      <alignment vertical="center"/>
    </xf>
    <xf numFmtId="6" fontId="0" fillId="5" borderId="5" xfId="18" applyFont="1" applyFill="1" applyBorder="1" applyAlignment="1">
      <alignment vertical="center"/>
    </xf>
    <xf numFmtId="6" fontId="0" fillId="5" borderId="1" xfId="18" applyFill="1" applyBorder="1" applyAlignment="1">
      <alignment vertical="center"/>
    </xf>
    <xf numFmtId="6" fontId="0" fillId="6" borderId="1" xfId="18" applyFill="1" applyBorder="1" applyAlignment="1">
      <alignment vertical="center"/>
    </xf>
    <xf numFmtId="38" fontId="0" fillId="0" borderId="0" xfId="16" applyAlignment="1">
      <alignment horizontal="center" vertical="center"/>
    </xf>
    <xf numFmtId="178" fontId="0" fillId="0" borderId="7" xfId="16" applyNumberFormat="1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183" fontId="0" fillId="0" borderId="8" xfId="0" applyNumberFormat="1" applyFont="1" applyFill="1" applyBorder="1" applyAlignment="1">
      <alignment horizontal="center"/>
    </xf>
    <xf numFmtId="184" fontId="0" fillId="0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3" fontId="0" fillId="0" borderId="12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quotePrefix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3" fontId="0" fillId="0" borderId="17" xfId="0" applyNumberFormat="1" applyFont="1" applyFill="1" applyBorder="1" applyAlignment="1">
      <alignment horizontal="center"/>
    </xf>
    <xf numFmtId="184" fontId="0" fillId="0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20" fontId="2" fillId="2" borderId="9" xfId="0" applyNumberFormat="1" applyFont="1" applyFill="1" applyBorder="1" applyAlignment="1">
      <alignment horizontal="right" vertical="center"/>
    </xf>
    <xf numFmtId="20" fontId="2" fillId="0" borderId="9" xfId="0" applyNumberFormat="1" applyFont="1" applyFill="1" applyBorder="1" applyAlignment="1">
      <alignment horizontal="right" vertical="center"/>
    </xf>
    <xf numFmtId="185" fontId="2" fillId="0" borderId="9" xfId="0" applyNumberFormat="1" applyFont="1" applyFill="1" applyBorder="1" applyAlignment="1">
      <alignment horizontal="right" vertical="center"/>
    </xf>
    <xf numFmtId="20" fontId="2" fillId="2" borderId="1" xfId="0" applyNumberFormat="1" applyFont="1" applyFill="1" applyBorder="1" applyAlignment="1">
      <alignment horizontal="right" vertical="center"/>
    </xf>
    <xf numFmtId="20" fontId="2" fillId="0" borderId="1" xfId="0" applyNumberFormat="1" applyFont="1" applyFill="1" applyBorder="1" applyAlignment="1">
      <alignment horizontal="right" vertical="center"/>
    </xf>
    <xf numFmtId="185" fontId="2" fillId="0" borderId="1" xfId="0" applyNumberFormat="1" applyFont="1" applyFill="1" applyBorder="1" applyAlignment="1">
      <alignment horizontal="right" vertical="center"/>
    </xf>
    <xf numFmtId="20" fontId="2" fillId="2" borderId="18" xfId="0" applyNumberFormat="1" applyFont="1" applyFill="1" applyBorder="1" applyAlignment="1">
      <alignment horizontal="right" vertical="center"/>
    </xf>
    <xf numFmtId="20" fontId="2" fillId="0" borderId="18" xfId="0" applyNumberFormat="1" applyFont="1" applyFill="1" applyBorder="1" applyAlignment="1">
      <alignment horizontal="right" vertical="center"/>
    </xf>
    <xf numFmtId="185" fontId="2" fillId="0" borderId="18" xfId="0" applyNumberFormat="1" applyFont="1" applyFill="1" applyBorder="1" applyAlignment="1">
      <alignment horizontal="right" vertical="center"/>
    </xf>
    <xf numFmtId="5" fontId="8" fillId="2" borderId="22" xfId="0" applyNumberFormat="1" applyFont="1" applyFill="1" applyBorder="1" applyAlignment="1">
      <alignment vertical="center"/>
    </xf>
    <xf numFmtId="5" fontId="8" fillId="2" borderId="23" xfId="0" applyNumberFormat="1" applyFont="1" applyFill="1" applyBorder="1" applyAlignment="1">
      <alignment vertical="center"/>
    </xf>
    <xf numFmtId="5" fontId="8" fillId="2" borderId="24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20" fontId="2" fillId="7" borderId="5" xfId="0" applyNumberFormat="1" applyFont="1" applyFill="1" applyBorder="1" applyAlignment="1">
      <alignment horizontal="center" vertical="center"/>
    </xf>
    <xf numFmtId="20" fontId="2" fillId="7" borderId="6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38" fontId="0" fillId="4" borderId="1" xfId="16" applyFill="1" applyBorder="1" applyAlignment="1">
      <alignment vertical="center"/>
    </xf>
    <xf numFmtId="38" fontId="0" fillId="4" borderId="1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38" fontId="0" fillId="0" borderId="35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5" xfId="16" applyBorder="1" applyAlignment="1">
      <alignment horizontal="center" vertical="center"/>
    </xf>
    <xf numFmtId="38" fontId="0" fillId="0" borderId="6" xfId="16" applyBorder="1" applyAlignment="1">
      <alignment vertical="center"/>
    </xf>
    <xf numFmtId="38" fontId="0" fillId="0" borderId="6" xfId="16" applyBorder="1" applyAlignment="1">
      <alignment horizontal="center" vertical="center"/>
    </xf>
    <xf numFmtId="6" fontId="0" fillId="0" borderId="35" xfId="18" applyBorder="1" applyAlignment="1">
      <alignment vertical="center"/>
    </xf>
    <xf numFmtId="178" fontId="0" fillId="0" borderId="40" xfId="16" applyNumberFormat="1" applyFont="1" applyBorder="1" applyAlignment="1">
      <alignment horizontal="center" vertical="center"/>
    </xf>
    <xf numFmtId="178" fontId="0" fillId="0" borderId="7" xfId="16" applyNumberFormat="1" applyFont="1" applyBorder="1" applyAlignment="1">
      <alignment horizontal="center" vertical="center"/>
    </xf>
    <xf numFmtId="38" fontId="0" fillId="0" borderId="3" xfId="16" applyFont="1" applyBorder="1" applyAlignment="1">
      <alignment horizontal="left" vertical="center"/>
    </xf>
    <xf numFmtId="38" fontId="0" fillId="0" borderId="35" xfId="16" applyFont="1" applyBorder="1" applyAlignment="1">
      <alignment horizontal="left" vertical="center"/>
    </xf>
    <xf numFmtId="178" fontId="0" fillId="0" borderId="2" xfId="16" applyNumberFormat="1" applyFont="1" applyBorder="1" applyAlignment="1">
      <alignment horizontal="center" vertical="center"/>
    </xf>
    <xf numFmtId="38" fontId="0" fillId="0" borderId="31" xfId="16" applyFont="1" applyBorder="1" applyAlignment="1">
      <alignment horizontal="left" vertical="center"/>
    </xf>
    <xf numFmtId="38" fontId="0" fillId="0" borderId="4" xfId="16" applyFont="1" applyBorder="1" applyAlignment="1">
      <alignment horizontal="left" vertical="center"/>
    </xf>
    <xf numFmtId="38" fontId="0" fillId="0" borderId="41" xfId="16" applyFont="1" applyBorder="1" applyAlignment="1">
      <alignment horizontal="left" vertical="center"/>
    </xf>
    <xf numFmtId="38" fontId="0" fillId="0" borderId="29" xfId="16" applyFont="1" applyBorder="1" applyAlignment="1">
      <alignment horizontal="left" vertical="center"/>
    </xf>
    <xf numFmtId="38" fontId="3" fillId="0" borderId="33" xfId="16" applyFont="1" applyBorder="1" applyAlignment="1">
      <alignment horizontal="center" vertical="center" textRotation="255"/>
    </xf>
    <xf numFmtId="38" fontId="7" fillId="0" borderId="0" xfId="16" applyFont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5" borderId="5" xfId="16" applyFont="1" applyFill="1" applyBorder="1" applyAlignment="1">
      <alignment horizontal="center" vertical="center"/>
    </xf>
    <xf numFmtId="38" fontId="0" fillId="5" borderId="5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left" vertical="center"/>
    </xf>
    <xf numFmtId="38" fontId="0" fillId="0" borderId="40" xfId="16" applyBorder="1" applyAlignment="1">
      <alignment horizontal="left" vertical="center"/>
    </xf>
    <xf numFmtId="38" fontId="0" fillId="0" borderId="7" xfId="16" applyBorder="1" applyAlignment="1">
      <alignment horizontal="left" vertical="center"/>
    </xf>
    <xf numFmtId="38" fontId="0" fillId="0" borderId="1" xfId="16" applyBorder="1" applyAlignment="1">
      <alignment horizontal="center" vertical="center"/>
    </xf>
    <xf numFmtId="178" fontId="0" fillId="0" borderId="2" xfId="16" applyNumberFormat="1" applyFont="1" applyBorder="1" applyAlignment="1">
      <alignment horizontal="center" vertical="center"/>
    </xf>
    <xf numFmtId="178" fontId="0" fillId="0" borderId="7" xfId="16" applyNumberFormat="1" applyFont="1" applyBorder="1" applyAlignment="1">
      <alignment horizontal="center" vertical="center"/>
    </xf>
    <xf numFmtId="38" fontId="0" fillId="0" borderId="42" xfId="16" applyFont="1" applyBorder="1" applyAlignment="1">
      <alignment horizontal="center" vertical="center"/>
    </xf>
    <xf numFmtId="38" fontId="0" fillId="0" borderId="43" xfId="16" applyBorder="1" applyAlignment="1">
      <alignment horizontal="center" vertical="center"/>
    </xf>
    <xf numFmtId="38" fontId="0" fillId="0" borderId="42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3" fillId="0" borderId="44" xfId="16" applyFont="1" applyBorder="1" applyAlignment="1">
      <alignment horizontal="center" vertical="center" textRotation="255"/>
    </xf>
    <xf numFmtId="38" fontId="3" fillId="0" borderId="45" xfId="16" applyFont="1" applyBorder="1" applyAlignment="1">
      <alignment horizontal="center" vertical="center" textRotation="255"/>
    </xf>
    <xf numFmtId="38" fontId="3" fillId="0" borderId="5" xfId="16" applyFont="1" applyBorder="1" applyAlignment="1">
      <alignment horizontal="center" vertical="center" textRotation="255"/>
    </xf>
    <xf numFmtId="38" fontId="0" fillId="0" borderId="45" xfId="16" applyBorder="1" applyAlignment="1">
      <alignment horizontal="center" vertical="center" textRotation="255"/>
    </xf>
    <xf numFmtId="38" fontId="0" fillId="0" borderId="5" xfId="16" applyBorder="1" applyAlignment="1">
      <alignment horizontal="center" vertical="center" textRotation="255"/>
    </xf>
    <xf numFmtId="38" fontId="0" fillId="0" borderId="33" xfId="16" applyBorder="1" applyAlignment="1">
      <alignment horizontal="center" vertical="center" textRotation="255"/>
    </xf>
    <xf numFmtId="38" fontId="0" fillId="0" borderId="4" xfId="16" applyBorder="1" applyAlignment="1">
      <alignment horizontal="center" vertical="center"/>
    </xf>
    <xf numFmtId="38" fontId="0" fillId="0" borderId="35" xfId="16" applyBorder="1" applyAlignment="1">
      <alignment horizontal="center" vertical="center"/>
    </xf>
    <xf numFmtId="38" fontId="0" fillId="0" borderId="42" xfId="16" applyBorder="1" applyAlignment="1">
      <alignment horizontal="center" vertical="center"/>
    </xf>
    <xf numFmtId="38" fontId="0" fillId="0" borderId="43" xfId="16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7" xfId="16" applyNumberForma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6" fontId="0" fillId="0" borderId="46" xfId="0" applyNumberFormat="1" applyFont="1" applyBorder="1" applyAlignment="1">
      <alignment horizontal="right" vertical="center"/>
    </xf>
    <xf numFmtId="6" fontId="0" fillId="0" borderId="47" xfId="0" applyNumberFormat="1" applyFont="1" applyBorder="1" applyAlignment="1">
      <alignment horizontal="right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8" fontId="0" fillId="0" borderId="2" xfId="0" applyNumberFormat="1" applyFont="1" applyBorder="1" applyAlignment="1">
      <alignment horizontal="right" vertical="center"/>
    </xf>
    <xf numFmtId="38" fontId="0" fillId="0" borderId="48" xfId="0" applyNumberFormat="1" applyFont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86" fontId="0" fillId="0" borderId="49" xfId="0" applyNumberFormat="1" applyFont="1" applyFill="1" applyBorder="1" applyAlignment="1">
      <alignment horizontal="right" vertical="center"/>
    </xf>
    <xf numFmtId="186" fontId="0" fillId="0" borderId="22" xfId="0" applyNumberFormat="1" applyFont="1" applyFill="1" applyBorder="1" applyAlignment="1">
      <alignment horizontal="right" vertical="center"/>
    </xf>
    <xf numFmtId="181" fontId="6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2" fontId="6" fillId="0" borderId="9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38" fontId="0" fillId="8" borderId="1" xfId="0" applyNumberFormat="1" applyFont="1" applyFill="1" applyBorder="1" applyAlignment="1">
      <alignment horizontal="center" vertical="center"/>
    </xf>
    <xf numFmtId="38" fontId="0" fillId="8" borderId="6" xfId="0" applyNumberFormat="1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42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17" fillId="0" borderId="41" xfId="0" applyFont="1" applyBorder="1" applyAlignment="1">
      <alignment horizontal="center" vertical="center" textRotation="255"/>
    </xf>
    <xf numFmtId="0" fontId="17" fillId="0" borderId="31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35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16" fillId="0" borderId="40" xfId="0" applyFont="1" applyBorder="1" applyAlignment="1">
      <alignment horizontal="right" vertical="center"/>
    </xf>
    <xf numFmtId="0" fontId="20" fillId="0" borderId="4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38" fontId="21" fillId="0" borderId="3" xfId="16" applyFont="1" applyBorder="1" applyAlignment="1">
      <alignment horizontal="right" vertical="center"/>
    </xf>
    <xf numFmtId="38" fontId="21" fillId="0" borderId="35" xfId="16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 textRotation="255"/>
    </xf>
    <xf numFmtId="0" fontId="17" fillId="0" borderId="45" xfId="0" applyFont="1" applyBorder="1" applyAlignment="1">
      <alignment horizontal="center" vertical="center" textRotation="255"/>
    </xf>
    <xf numFmtId="38" fontId="15" fillId="0" borderId="29" xfId="16" applyFont="1" applyBorder="1" applyAlignment="1">
      <alignment horizontal="right" vertical="center"/>
    </xf>
    <xf numFmtId="38" fontId="21" fillId="0" borderId="4" xfId="16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38" fontId="22" fillId="0" borderId="1" xfId="16" applyFont="1" applyBorder="1" applyAlignment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38" fontId="11" fillId="0" borderId="1" xfId="16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38" fontId="11" fillId="0" borderId="4" xfId="16" applyFont="1" applyBorder="1" applyAlignment="1">
      <alignment horizontal="right" vertical="center"/>
    </xf>
    <xf numFmtId="38" fontId="11" fillId="0" borderId="3" xfId="16" applyFont="1" applyBorder="1" applyAlignment="1">
      <alignment horizontal="right" vertical="center"/>
    </xf>
    <xf numFmtId="38" fontId="11" fillId="0" borderId="35" xfId="16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7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5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23" fillId="0" borderId="56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7" fillId="0" borderId="6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4" fillId="0" borderId="41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8.796875" defaultRowHeight="26.25" customHeight="1"/>
  <cols>
    <col min="1" max="1" width="4" style="1" customWidth="1"/>
    <col min="2" max="3" width="8.19921875" style="2" customWidth="1"/>
    <col min="4" max="9" width="7.69921875" style="2" customWidth="1"/>
    <col min="10" max="10" width="10" style="2" customWidth="1"/>
    <col min="11" max="16" width="7.69921875" style="2" customWidth="1"/>
    <col min="17" max="18" width="10" style="2" customWidth="1"/>
    <col min="19" max="16384" width="8.19921875" style="2" customWidth="1"/>
  </cols>
  <sheetData>
    <row r="1" spans="1:7" ht="26.25" customHeight="1">
      <c r="A1" s="15" t="s">
        <v>5</v>
      </c>
      <c r="B1" s="154" t="s">
        <v>29</v>
      </c>
      <c r="C1" s="155"/>
      <c r="D1" s="17"/>
      <c r="E1" s="18"/>
      <c r="F1" s="18"/>
      <c r="G1" s="16"/>
    </row>
    <row r="2" spans="1:18" s="3" customFormat="1" ht="26.25" customHeight="1">
      <c r="A2" s="26"/>
      <c r="B2" s="149" t="s">
        <v>30</v>
      </c>
      <c r="C2" s="150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14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  <c r="Q2" s="5" t="s">
        <v>15</v>
      </c>
      <c r="R2" s="4" t="s">
        <v>13</v>
      </c>
    </row>
    <row r="3" spans="1:18" ht="22.5" customHeight="1">
      <c r="A3" s="6">
        <v>1</v>
      </c>
      <c r="B3" s="139" t="s">
        <v>32</v>
      </c>
      <c r="C3" s="6" t="s">
        <v>0</v>
      </c>
      <c r="D3" s="20">
        <v>100000</v>
      </c>
      <c r="E3" s="20">
        <v>100000</v>
      </c>
      <c r="F3" s="20">
        <v>100000</v>
      </c>
      <c r="G3" s="20">
        <v>100000</v>
      </c>
      <c r="H3" s="20">
        <v>100000</v>
      </c>
      <c r="I3" s="20">
        <v>100000</v>
      </c>
      <c r="J3" s="21">
        <f>SUM(D3:I3)</f>
        <v>600000</v>
      </c>
      <c r="K3" s="20">
        <v>120000</v>
      </c>
      <c r="L3" s="20">
        <v>120000</v>
      </c>
      <c r="M3" s="20">
        <v>120000</v>
      </c>
      <c r="N3" s="20">
        <v>120000</v>
      </c>
      <c r="O3" s="20">
        <v>120000</v>
      </c>
      <c r="P3" s="20">
        <v>120000</v>
      </c>
      <c r="Q3" s="21">
        <f aca="true" t="shared" si="0" ref="Q3:Q10">SUM(K3:P3)</f>
        <v>720000</v>
      </c>
      <c r="R3" s="22">
        <f>J3+Q3</f>
        <v>1320000</v>
      </c>
    </row>
    <row r="4" spans="1:18" ht="22.5" customHeight="1">
      <c r="A4" s="6">
        <v>2</v>
      </c>
      <c r="B4" s="157"/>
      <c r="C4" s="6" t="s">
        <v>2</v>
      </c>
      <c r="D4" s="20">
        <v>10000</v>
      </c>
      <c r="E4" s="20">
        <v>10000</v>
      </c>
      <c r="F4" s="20">
        <v>10000</v>
      </c>
      <c r="G4" s="20">
        <v>10000</v>
      </c>
      <c r="H4" s="20">
        <v>10000</v>
      </c>
      <c r="I4" s="20">
        <v>10000</v>
      </c>
      <c r="J4" s="21">
        <f aca="true" t="shared" si="1" ref="J4:J23">SUM(D4:I4)</f>
        <v>60000</v>
      </c>
      <c r="K4" s="20"/>
      <c r="L4" s="20"/>
      <c r="M4" s="20"/>
      <c r="N4" s="20"/>
      <c r="O4" s="20"/>
      <c r="P4" s="20"/>
      <c r="Q4" s="21">
        <f t="shared" si="0"/>
        <v>0</v>
      </c>
      <c r="R4" s="22">
        <f aca="true" t="shared" si="2" ref="R4:R25">J4+Q4</f>
        <v>60000</v>
      </c>
    </row>
    <row r="5" spans="1:18" ht="22.5" customHeight="1">
      <c r="A5" s="6">
        <v>3</v>
      </c>
      <c r="B5" s="157"/>
      <c r="C5" s="7" t="s">
        <v>34</v>
      </c>
      <c r="D5" s="20"/>
      <c r="E5" s="20"/>
      <c r="F5" s="20"/>
      <c r="G5" s="20"/>
      <c r="H5" s="20"/>
      <c r="I5" s="20"/>
      <c r="J5" s="21">
        <f t="shared" si="1"/>
        <v>0</v>
      </c>
      <c r="K5" s="20"/>
      <c r="L5" s="20"/>
      <c r="M5" s="20"/>
      <c r="N5" s="20"/>
      <c r="O5" s="20"/>
      <c r="P5" s="20"/>
      <c r="Q5" s="21">
        <f t="shared" si="0"/>
        <v>0</v>
      </c>
      <c r="R5" s="22">
        <f t="shared" si="2"/>
        <v>0</v>
      </c>
    </row>
    <row r="6" spans="1:18" ht="22.5" customHeight="1">
      <c r="A6" s="6">
        <v>4</v>
      </c>
      <c r="B6" s="157"/>
      <c r="C6" s="6"/>
      <c r="D6" s="20"/>
      <c r="E6" s="20"/>
      <c r="F6" s="20"/>
      <c r="G6" s="20"/>
      <c r="H6" s="20"/>
      <c r="I6" s="20"/>
      <c r="J6" s="21">
        <f t="shared" si="1"/>
        <v>0</v>
      </c>
      <c r="K6" s="20"/>
      <c r="L6" s="20"/>
      <c r="M6" s="20"/>
      <c r="N6" s="20"/>
      <c r="O6" s="20"/>
      <c r="P6" s="20"/>
      <c r="Q6" s="21">
        <f t="shared" si="0"/>
        <v>0</v>
      </c>
      <c r="R6" s="22">
        <f t="shared" si="2"/>
        <v>0</v>
      </c>
    </row>
    <row r="7" spans="1:18" ht="22.5" customHeight="1">
      <c r="A7" s="6">
        <v>5</v>
      </c>
      <c r="B7" s="157"/>
      <c r="C7" s="6"/>
      <c r="D7" s="20"/>
      <c r="E7" s="20"/>
      <c r="F7" s="20"/>
      <c r="G7" s="20"/>
      <c r="H7" s="20"/>
      <c r="I7" s="20"/>
      <c r="J7" s="21">
        <f t="shared" si="1"/>
        <v>0</v>
      </c>
      <c r="K7" s="20"/>
      <c r="L7" s="20"/>
      <c r="M7" s="20"/>
      <c r="N7" s="20"/>
      <c r="O7" s="20"/>
      <c r="P7" s="20"/>
      <c r="Q7" s="21">
        <f t="shared" si="0"/>
        <v>0</v>
      </c>
      <c r="R7" s="22">
        <f t="shared" si="2"/>
        <v>0</v>
      </c>
    </row>
    <row r="8" spans="1:18" ht="22.5" customHeight="1">
      <c r="A8" s="6">
        <v>6</v>
      </c>
      <c r="B8" s="157"/>
      <c r="C8" s="6"/>
      <c r="D8" s="20"/>
      <c r="E8" s="20"/>
      <c r="F8" s="20"/>
      <c r="G8" s="20"/>
      <c r="H8" s="20"/>
      <c r="I8" s="20"/>
      <c r="J8" s="21">
        <f t="shared" si="1"/>
        <v>0</v>
      </c>
      <c r="K8" s="20"/>
      <c r="L8" s="20"/>
      <c r="M8" s="20"/>
      <c r="N8" s="20"/>
      <c r="O8" s="20"/>
      <c r="P8" s="20"/>
      <c r="Q8" s="21">
        <f t="shared" si="0"/>
        <v>0</v>
      </c>
      <c r="R8" s="22">
        <f t="shared" si="2"/>
        <v>0</v>
      </c>
    </row>
    <row r="9" spans="1:18" ht="22.5" customHeight="1">
      <c r="A9" s="6">
        <v>7</v>
      </c>
      <c r="B9" s="157"/>
      <c r="C9" s="7" t="s">
        <v>3</v>
      </c>
      <c r="D9" s="20">
        <v>5000</v>
      </c>
      <c r="E9" s="20"/>
      <c r="F9" s="20">
        <v>5000</v>
      </c>
      <c r="G9" s="20"/>
      <c r="H9" s="20">
        <v>5000</v>
      </c>
      <c r="I9" s="20">
        <v>5000</v>
      </c>
      <c r="J9" s="21">
        <f t="shared" si="1"/>
        <v>20000</v>
      </c>
      <c r="K9" s="20"/>
      <c r="L9" s="20"/>
      <c r="M9" s="20"/>
      <c r="N9" s="20"/>
      <c r="O9" s="20"/>
      <c r="P9" s="20"/>
      <c r="Q9" s="21">
        <f t="shared" si="0"/>
        <v>0</v>
      </c>
      <c r="R9" s="22">
        <f t="shared" si="2"/>
        <v>20000</v>
      </c>
    </row>
    <row r="10" spans="1:18" ht="22.5" customHeight="1">
      <c r="A10" s="6">
        <v>8</v>
      </c>
      <c r="B10" s="157"/>
      <c r="C10" s="7" t="s">
        <v>4</v>
      </c>
      <c r="D10" s="20">
        <v>10000</v>
      </c>
      <c r="E10" s="20">
        <v>10000</v>
      </c>
      <c r="F10" s="20">
        <v>10000</v>
      </c>
      <c r="G10" s="20">
        <v>10000</v>
      </c>
      <c r="H10" s="20">
        <v>10000</v>
      </c>
      <c r="I10" s="20">
        <v>10000</v>
      </c>
      <c r="J10" s="21">
        <f t="shared" si="1"/>
        <v>60000</v>
      </c>
      <c r="K10" s="20"/>
      <c r="L10" s="20"/>
      <c r="M10" s="20"/>
      <c r="N10" s="20"/>
      <c r="O10" s="20"/>
      <c r="P10" s="20"/>
      <c r="Q10" s="21">
        <f t="shared" si="0"/>
        <v>0</v>
      </c>
      <c r="R10" s="22">
        <f t="shared" si="2"/>
        <v>60000</v>
      </c>
    </row>
    <row r="11" spans="1:18" ht="22.5" customHeight="1">
      <c r="A11" s="6">
        <v>9</v>
      </c>
      <c r="B11" s="157"/>
      <c r="C11" s="6"/>
      <c r="D11" s="20"/>
      <c r="E11" s="20"/>
      <c r="F11" s="20"/>
      <c r="G11" s="20"/>
      <c r="H11" s="20"/>
      <c r="I11" s="20"/>
      <c r="J11" s="21">
        <f t="shared" si="1"/>
        <v>0</v>
      </c>
      <c r="K11" s="20"/>
      <c r="L11" s="20"/>
      <c r="M11" s="20"/>
      <c r="N11" s="20"/>
      <c r="O11" s="20"/>
      <c r="P11" s="20"/>
      <c r="Q11" s="21">
        <f>SUM(K11:P11)</f>
        <v>0</v>
      </c>
      <c r="R11" s="22">
        <f t="shared" si="2"/>
        <v>0</v>
      </c>
    </row>
    <row r="12" spans="1:18" ht="22.5" customHeight="1">
      <c r="A12" s="6">
        <v>10</v>
      </c>
      <c r="B12" s="158"/>
      <c r="C12" s="6" t="s">
        <v>8</v>
      </c>
      <c r="D12" s="20">
        <v>10000</v>
      </c>
      <c r="E12" s="20">
        <v>5000</v>
      </c>
      <c r="F12" s="20">
        <v>0</v>
      </c>
      <c r="G12" s="20">
        <v>10000</v>
      </c>
      <c r="H12" s="20">
        <v>0</v>
      </c>
      <c r="I12" s="20">
        <v>10000</v>
      </c>
      <c r="J12" s="21">
        <f t="shared" si="1"/>
        <v>35000</v>
      </c>
      <c r="K12" s="20"/>
      <c r="L12" s="20"/>
      <c r="M12" s="20"/>
      <c r="N12" s="20"/>
      <c r="O12" s="20"/>
      <c r="P12" s="20"/>
      <c r="Q12" s="21">
        <f aca="true" t="shared" si="3" ref="Q12:Q23">SUM(K12:P12)</f>
        <v>0</v>
      </c>
      <c r="R12" s="22">
        <f t="shared" si="2"/>
        <v>35000</v>
      </c>
    </row>
    <row r="13" spans="1:18" ht="24.75" customHeight="1" thickBot="1">
      <c r="A13" s="27"/>
      <c r="B13" s="151" t="s">
        <v>33</v>
      </c>
      <c r="C13" s="152"/>
      <c r="D13" s="28">
        <f>SUM(D3:D12)</f>
        <v>135000</v>
      </c>
      <c r="E13" s="28">
        <f aca="true" t="shared" si="4" ref="E13:P13">SUM(E3:E12)</f>
        <v>125000</v>
      </c>
      <c r="F13" s="28">
        <f t="shared" si="4"/>
        <v>125000</v>
      </c>
      <c r="G13" s="28">
        <f t="shared" si="4"/>
        <v>130000</v>
      </c>
      <c r="H13" s="28">
        <f t="shared" si="4"/>
        <v>125000</v>
      </c>
      <c r="I13" s="28">
        <f t="shared" si="4"/>
        <v>135000</v>
      </c>
      <c r="J13" s="29">
        <f>SUM(J3:J12)</f>
        <v>775000</v>
      </c>
      <c r="K13" s="28">
        <f t="shared" si="4"/>
        <v>120000</v>
      </c>
      <c r="L13" s="28">
        <f t="shared" si="4"/>
        <v>120000</v>
      </c>
      <c r="M13" s="28">
        <f t="shared" si="4"/>
        <v>120000</v>
      </c>
      <c r="N13" s="28">
        <f t="shared" si="4"/>
        <v>120000</v>
      </c>
      <c r="O13" s="28">
        <f t="shared" si="4"/>
        <v>120000</v>
      </c>
      <c r="P13" s="28">
        <f t="shared" si="4"/>
        <v>120000</v>
      </c>
      <c r="Q13" s="29">
        <f t="shared" si="3"/>
        <v>720000</v>
      </c>
      <c r="R13" s="30">
        <f t="shared" si="2"/>
        <v>1495000</v>
      </c>
    </row>
    <row r="14" spans="1:18" ht="22.5" customHeight="1" thickTop="1">
      <c r="A14" s="25">
        <v>1</v>
      </c>
      <c r="B14" s="156" t="s">
        <v>1</v>
      </c>
      <c r="C14" s="25" t="s">
        <v>9</v>
      </c>
      <c r="D14" s="23">
        <v>10000</v>
      </c>
      <c r="E14" s="23">
        <v>10000</v>
      </c>
      <c r="F14" s="23">
        <v>10000</v>
      </c>
      <c r="G14" s="23">
        <v>10000</v>
      </c>
      <c r="H14" s="23">
        <v>10000</v>
      </c>
      <c r="I14" s="23">
        <v>10000</v>
      </c>
      <c r="J14" s="24">
        <f t="shared" si="1"/>
        <v>60000</v>
      </c>
      <c r="K14" s="23">
        <v>10000</v>
      </c>
      <c r="L14" s="23">
        <v>10000</v>
      </c>
      <c r="M14" s="23">
        <v>10000</v>
      </c>
      <c r="N14" s="23">
        <v>10000</v>
      </c>
      <c r="O14" s="23">
        <v>10000</v>
      </c>
      <c r="P14" s="23">
        <v>10000</v>
      </c>
      <c r="Q14" s="24">
        <f t="shared" si="3"/>
        <v>60000</v>
      </c>
      <c r="R14" s="22">
        <f t="shared" si="2"/>
        <v>120000</v>
      </c>
    </row>
    <row r="15" spans="1:18" ht="22.5" customHeight="1">
      <c r="A15" s="6">
        <v>2</v>
      </c>
      <c r="B15" s="157"/>
      <c r="C15" s="6" t="s">
        <v>6</v>
      </c>
      <c r="D15" s="20">
        <v>10000</v>
      </c>
      <c r="E15" s="20">
        <v>10000</v>
      </c>
      <c r="F15" s="20">
        <v>10000</v>
      </c>
      <c r="G15" s="20">
        <v>10000</v>
      </c>
      <c r="H15" s="20">
        <v>10000</v>
      </c>
      <c r="I15" s="20">
        <v>10000</v>
      </c>
      <c r="J15" s="21">
        <f t="shared" si="1"/>
        <v>60000</v>
      </c>
      <c r="K15" s="20">
        <v>10000</v>
      </c>
      <c r="L15" s="20">
        <v>10000</v>
      </c>
      <c r="M15" s="20">
        <v>10000</v>
      </c>
      <c r="N15" s="20">
        <v>10000</v>
      </c>
      <c r="O15" s="20">
        <v>10000</v>
      </c>
      <c r="P15" s="20">
        <v>10000</v>
      </c>
      <c r="Q15" s="21">
        <f t="shared" si="3"/>
        <v>60000</v>
      </c>
      <c r="R15" s="22">
        <f t="shared" si="2"/>
        <v>120000</v>
      </c>
    </row>
    <row r="16" spans="1:18" ht="22.5" customHeight="1">
      <c r="A16" s="6">
        <v>3</v>
      </c>
      <c r="B16" s="157"/>
      <c r="C16" s="6" t="s">
        <v>7</v>
      </c>
      <c r="D16" s="20">
        <v>8000</v>
      </c>
      <c r="E16" s="20">
        <v>8000</v>
      </c>
      <c r="F16" s="20">
        <v>8000</v>
      </c>
      <c r="G16" s="20">
        <v>8000</v>
      </c>
      <c r="H16" s="20">
        <v>8000</v>
      </c>
      <c r="I16" s="20">
        <v>8000</v>
      </c>
      <c r="J16" s="21">
        <f t="shared" si="1"/>
        <v>48000</v>
      </c>
      <c r="K16" s="20">
        <v>8000</v>
      </c>
      <c r="L16" s="20">
        <v>8000</v>
      </c>
      <c r="M16" s="20">
        <v>8000</v>
      </c>
      <c r="N16" s="20">
        <v>8000</v>
      </c>
      <c r="O16" s="20">
        <v>8000</v>
      </c>
      <c r="P16" s="20">
        <v>8000</v>
      </c>
      <c r="Q16" s="21">
        <f t="shared" si="3"/>
        <v>48000</v>
      </c>
      <c r="R16" s="22">
        <f t="shared" si="2"/>
        <v>96000</v>
      </c>
    </row>
    <row r="17" spans="1:18" ht="22.5" customHeight="1">
      <c r="A17" s="6">
        <v>4</v>
      </c>
      <c r="B17" s="157"/>
      <c r="C17" s="7" t="s">
        <v>161</v>
      </c>
      <c r="D17" s="20"/>
      <c r="E17" s="20"/>
      <c r="F17" s="20"/>
      <c r="G17" s="20"/>
      <c r="H17" s="20"/>
      <c r="I17" s="20"/>
      <c r="J17" s="21">
        <f t="shared" si="1"/>
        <v>0</v>
      </c>
      <c r="K17" s="20"/>
      <c r="L17" s="20"/>
      <c r="M17" s="20"/>
      <c r="N17" s="20"/>
      <c r="O17" s="20"/>
      <c r="P17" s="20"/>
      <c r="Q17" s="21">
        <f t="shared" si="3"/>
        <v>0</v>
      </c>
      <c r="R17" s="22">
        <f t="shared" si="2"/>
        <v>0</v>
      </c>
    </row>
    <row r="18" spans="1:18" ht="22.5" customHeight="1">
      <c r="A18" s="6">
        <v>5</v>
      </c>
      <c r="B18" s="157"/>
      <c r="C18" s="6"/>
      <c r="D18" s="20"/>
      <c r="E18" s="20"/>
      <c r="F18" s="20"/>
      <c r="G18" s="20"/>
      <c r="H18" s="20"/>
      <c r="I18" s="20"/>
      <c r="J18" s="21">
        <f t="shared" si="1"/>
        <v>0</v>
      </c>
      <c r="K18" s="20"/>
      <c r="L18" s="20"/>
      <c r="M18" s="20"/>
      <c r="N18" s="20"/>
      <c r="O18" s="20"/>
      <c r="P18" s="20"/>
      <c r="Q18" s="21">
        <f t="shared" si="3"/>
        <v>0</v>
      </c>
      <c r="R18" s="22">
        <f t="shared" si="2"/>
        <v>0</v>
      </c>
    </row>
    <row r="19" spans="1:18" ht="22.5" customHeight="1">
      <c r="A19" s="6">
        <v>6</v>
      </c>
      <c r="B19" s="157"/>
      <c r="C19" s="6"/>
      <c r="D19" s="20"/>
      <c r="E19" s="20"/>
      <c r="F19" s="20"/>
      <c r="G19" s="20"/>
      <c r="H19" s="20"/>
      <c r="I19" s="20"/>
      <c r="J19" s="21">
        <f t="shared" si="1"/>
        <v>0</v>
      </c>
      <c r="K19" s="20"/>
      <c r="L19" s="20"/>
      <c r="M19" s="20"/>
      <c r="N19" s="20"/>
      <c r="O19" s="20"/>
      <c r="P19" s="20"/>
      <c r="Q19" s="21">
        <f t="shared" si="3"/>
        <v>0</v>
      </c>
      <c r="R19" s="22">
        <f t="shared" si="2"/>
        <v>0</v>
      </c>
    </row>
    <row r="20" spans="1:18" ht="22.5" customHeight="1">
      <c r="A20" s="6">
        <v>7</v>
      </c>
      <c r="B20" s="157"/>
      <c r="C20" s="6"/>
      <c r="D20" s="20"/>
      <c r="E20" s="20"/>
      <c r="F20" s="20"/>
      <c r="G20" s="20"/>
      <c r="H20" s="20"/>
      <c r="I20" s="20"/>
      <c r="J20" s="21">
        <f t="shared" si="1"/>
        <v>0</v>
      </c>
      <c r="K20" s="20"/>
      <c r="L20" s="20"/>
      <c r="M20" s="20"/>
      <c r="N20" s="20"/>
      <c r="O20" s="20"/>
      <c r="P20" s="20"/>
      <c r="Q20" s="21">
        <f t="shared" si="3"/>
        <v>0</v>
      </c>
      <c r="R20" s="22">
        <f t="shared" si="2"/>
        <v>0</v>
      </c>
    </row>
    <row r="21" spans="1:18" ht="22.5" customHeight="1">
      <c r="A21" s="6">
        <v>8</v>
      </c>
      <c r="B21" s="157"/>
      <c r="C21" s="6"/>
      <c r="D21" s="20"/>
      <c r="E21" s="20"/>
      <c r="F21" s="20"/>
      <c r="G21" s="20"/>
      <c r="H21" s="20"/>
      <c r="I21" s="20"/>
      <c r="J21" s="21">
        <f t="shared" si="1"/>
        <v>0</v>
      </c>
      <c r="K21" s="20"/>
      <c r="L21" s="20"/>
      <c r="M21" s="20"/>
      <c r="N21" s="20"/>
      <c r="O21" s="20"/>
      <c r="P21" s="20"/>
      <c r="Q21" s="21">
        <f t="shared" si="3"/>
        <v>0</v>
      </c>
      <c r="R21" s="22">
        <f t="shared" si="2"/>
        <v>0</v>
      </c>
    </row>
    <row r="22" spans="1:18" ht="22.5" customHeight="1">
      <c r="A22" s="6">
        <v>9</v>
      </c>
      <c r="B22" s="157"/>
      <c r="C22" s="6" t="s">
        <v>10</v>
      </c>
      <c r="D22" s="20">
        <v>10000</v>
      </c>
      <c r="E22" s="20">
        <v>10000</v>
      </c>
      <c r="F22" s="20">
        <v>10000</v>
      </c>
      <c r="G22" s="20">
        <v>10000</v>
      </c>
      <c r="H22" s="20">
        <v>10000</v>
      </c>
      <c r="I22" s="20">
        <v>10000</v>
      </c>
      <c r="J22" s="21">
        <f t="shared" si="1"/>
        <v>60000</v>
      </c>
      <c r="K22" s="20">
        <v>10000</v>
      </c>
      <c r="L22" s="20">
        <v>10000</v>
      </c>
      <c r="M22" s="20">
        <v>10000</v>
      </c>
      <c r="N22" s="20">
        <v>10000</v>
      </c>
      <c r="O22" s="20">
        <v>10000</v>
      </c>
      <c r="P22" s="20">
        <v>10000</v>
      </c>
      <c r="Q22" s="21">
        <f t="shared" si="3"/>
        <v>60000</v>
      </c>
      <c r="R22" s="22">
        <f t="shared" si="2"/>
        <v>120000</v>
      </c>
    </row>
    <row r="23" spans="1:18" ht="22.5" customHeight="1">
      <c r="A23" s="6">
        <v>10</v>
      </c>
      <c r="B23" s="158"/>
      <c r="C23" s="6" t="s">
        <v>11</v>
      </c>
      <c r="D23" s="20">
        <v>5000</v>
      </c>
      <c r="E23" s="20">
        <v>5000</v>
      </c>
      <c r="F23" s="20">
        <v>5000</v>
      </c>
      <c r="G23" s="20">
        <v>5000</v>
      </c>
      <c r="H23" s="20">
        <v>5000</v>
      </c>
      <c r="I23" s="20">
        <v>5000</v>
      </c>
      <c r="J23" s="21">
        <f t="shared" si="1"/>
        <v>30000</v>
      </c>
      <c r="K23" s="20">
        <v>6000</v>
      </c>
      <c r="L23" s="20">
        <v>6000</v>
      </c>
      <c r="M23" s="20">
        <v>6000</v>
      </c>
      <c r="N23" s="20">
        <v>6000</v>
      </c>
      <c r="O23" s="20">
        <v>6000</v>
      </c>
      <c r="P23" s="20">
        <v>6000</v>
      </c>
      <c r="Q23" s="21">
        <f t="shared" si="3"/>
        <v>36000</v>
      </c>
      <c r="R23" s="22">
        <f t="shared" si="2"/>
        <v>66000</v>
      </c>
    </row>
    <row r="24" spans="1:18" ht="24.75" customHeight="1" thickBot="1">
      <c r="A24" s="27"/>
      <c r="B24" s="153" t="s">
        <v>12</v>
      </c>
      <c r="C24" s="152"/>
      <c r="D24" s="28">
        <f aca="true" t="shared" si="5" ref="D24:Q24">SUM(D14:D23)</f>
        <v>43000</v>
      </c>
      <c r="E24" s="28">
        <f t="shared" si="5"/>
        <v>43000</v>
      </c>
      <c r="F24" s="28">
        <f t="shared" si="5"/>
        <v>43000</v>
      </c>
      <c r="G24" s="28">
        <f t="shared" si="5"/>
        <v>43000</v>
      </c>
      <c r="H24" s="28">
        <f t="shared" si="5"/>
        <v>43000</v>
      </c>
      <c r="I24" s="28">
        <f t="shared" si="5"/>
        <v>43000</v>
      </c>
      <c r="J24" s="29">
        <f t="shared" si="5"/>
        <v>258000</v>
      </c>
      <c r="K24" s="28">
        <f t="shared" si="5"/>
        <v>44000</v>
      </c>
      <c r="L24" s="28">
        <f t="shared" si="5"/>
        <v>44000</v>
      </c>
      <c r="M24" s="28">
        <f t="shared" si="5"/>
        <v>44000</v>
      </c>
      <c r="N24" s="28">
        <f t="shared" si="5"/>
        <v>44000</v>
      </c>
      <c r="O24" s="28">
        <f t="shared" si="5"/>
        <v>44000</v>
      </c>
      <c r="P24" s="28">
        <f t="shared" si="5"/>
        <v>44000</v>
      </c>
      <c r="Q24" s="31">
        <f t="shared" si="5"/>
        <v>264000</v>
      </c>
      <c r="R24" s="30">
        <f t="shared" si="2"/>
        <v>522000</v>
      </c>
    </row>
    <row r="25" spans="1:18" ht="24.75" customHeight="1" thickTop="1">
      <c r="A25" s="142" t="s">
        <v>31</v>
      </c>
      <c r="B25" s="143"/>
      <c r="C25" s="143"/>
      <c r="D25" s="32">
        <f aca="true" t="shared" si="6" ref="D25:Q25">D13-D24</f>
        <v>92000</v>
      </c>
      <c r="E25" s="32">
        <f t="shared" si="6"/>
        <v>82000</v>
      </c>
      <c r="F25" s="32">
        <f t="shared" si="6"/>
        <v>82000</v>
      </c>
      <c r="G25" s="32">
        <f t="shared" si="6"/>
        <v>87000</v>
      </c>
      <c r="H25" s="32">
        <f t="shared" si="6"/>
        <v>82000</v>
      </c>
      <c r="I25" s="32">
        <f t="shared" si="6"/>
        <v>92000</v>
      </c>
      <c r="J25" s="33">
        <f t="shared" si="6"/>
        <v>517000</v>
      </c>
      <c r="K25" s="32">
        <f t="shared" si="6"/>
        <v>76000</v>
      </c>
      <c r="L25" s="32">
        <f t="shared" si="6"/>
        <v>76000</v>
      </c>
      <c r="M25" s="32">
        <f t="shared" si="6"/>
        <v>76000</v>
      </c>
      <c r="N25" s="32">
        <f t="shared" si="6"/>
        <v>76000</v>
      </c>
      <c r="O25" s="32">
        <f t="shared" si="6"/>
        <v>76000</v>
      </c>
      <c r="P25" s="32">
        <f t="shared" si="6"/>
        <v>76000</v>
      </c>
      <c r="Q25" s="33">
        <f t="shared" si="6"/>
        <v>456000</v>
      </c>
      <c r="R25" s="34">
        <f t="shared" si="2"/>
        <v>973000</v>
      </c>
    </row>
    <row r="26" spans="1:18" ht="24.75" customHeight="1">
      <c r="A26" s="144" t="s">
        <v>16</v>
      </c>
      <c r="B26" s="144"/>
      <c r="C26" s="144"/>
      <c r="D26" s="145" t="s">
        <v>160</v>
      </c>
      <c r="E26" s="146"/>
      <c r="F26" s="146"/>
      <c r="G26" s="146"/>
      <c r="H26" s="146"/>
      <c r="I26" s="147"/>
      <c r="J26" s="19"/>
      <c r="K26" s="148"/>
      <c r="L26" s="148"/>
      <c r="M26" s="148"/>
      <c r="N26" s="148"/>
      <c r="O26" s="148"/>
      <c r="P26" s="148"/>
      <c r="Q26" s="7" t="s">
        <v>13</v>
      </c>
      <c r="R26" s="35">
        <f>R13-R25</f>
        <v>522000</v>
      </c>
    </row>
  </sheetData>
  <mergeCells count="10">
    <mergeCell ref="B2:C2"/>
    <mergeCell ref="B13:C13"/>
    <mergeCell ref="B24:C24"/>
    <mergeCell ref="B1:C1"/>
    <mergeCell ref="B14:B23"/>
    <mergeCell ref="B3:B12"/>
    <mergeCell ref="A25:C25"/>
    <mergeCell ref="A26:C26"/>
    <mergeCell ref="D26:I26"/>
    <mergeCell ref="K26:P26"/>
  </mergeCells>
  <printOptions/>
  <pageMargins left="0.65" right="0.14" top="0.1968503937007874" bottom="0.1968503937007874" header="0.12" footer="0.11811023622047245"/>
  <pageSetup orientation="landscape" paperSize="9" r:id="rId1"/>
  <headerFooter alignWithMargins="0">
    <oddHeader>&amp;R支払給与集計表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E5" sqref="E5"/>
    </sheetView>
  </sheetViews>
  <sheetFormatPr defaultColWidth="8.796875" defaultRowHeight="26.25" customHeight="1"/>
  <cols>
    <col min="1" max="1" width="4.8984375" style="36" customWidth="1"/>
    <col min="2" max="5" width="13" style="8" customWidth="1"/>
    <col min="6" max="7" width="10" style="36" customWidth="1"/>
    <col min="8" max="8" width="13" style="8" customWidth="1"/>
    <col min="9" max="16384" width="10" style="8" customWidth="1"/>
  </cols>
  <sheetData>
    <row r="1" spans="1:5" ht="51" customHeight="1">
      <c r="A1" s="140" t="s">
        <v>73</v>
      </c>
      <c r="B1" s="140"/>
      <c r="C1" s="140"/>
      <c r="D1" s="140"/>
      <c r="E1" s="140"/>
    </row>
    <row r="2" spans="1:7" s="9" customFormat="1" ht="26.25" customHeight="1">
      <c r="A2" s="10" t="s">
        <v>5</v>
      </c>
      <c r="B2" s="134" t="str">
        <f>'給与集計表'!B1</f>
        <v>石川　太郎</v>
      </c>
      <c r="C2" s="131"/>
      <c r="D2" s="166">
        <v>39472</v>
      </c>
      <c r="E2" s="167"/>
      <c r="F2" s="11"/>
      <c r="G2" s="11"/>
    </row>
    <row r="3" spans="1:5" s="11" customFormat="1" ht="26.25" customHeight="1">
      <c r="A3" s="134" t="s">
        <v>74</v>
      </c>
      <c r="B3" s="130"/>
      <c r="C3" s="131"/>
      <c r="D3" s="37" t="s">
        <v>17</v>
      </c>
      <c r="E3" s="10" t="s">
        <v>16</v>
      </c>
    </row>
    <row r="4" spans="1:5" ht="26.25" customHeight="1">
      <c r="A4" s="12">
        <v>1</v>
      </c>
      <c r="B4" s="161" t="str">
        <f>'給与集計表'!B3</f>
        <v>支給額</v>
      </c>
      <c r="C4" s="12" t="str">
        <f>'給与集計表'!C3</f>
        <v>基本給</v>
      </c>
      <c r="D4" s="38">
        <f>'給与集計表'!D3</f>
        <v>100000</v>
      </c>
      <c r="E4" s="13"/>
    </row>
    <row r="5" spans="1:5" ht="26.25" customHeight="1">
      <c r="A5" s="12">
        <v>2</v>
      </c>
      <c r="B5" s="159"/>
      <c r="C5" s="12" t="str">
        <f>'給与集計表'!C4</f>
        <v>通勤手当</v>
      </c>
      <c r="D5" s="38">
        <f>'給与集計表'!D4</f>
        <v>10000</v>
      </c>
      <c r="E5" s="13"/>
    </row>
    <row r="6" spans="1:5" ht="26.25" customHeight="1">
      <c r="A6" s="12">
        <v>3</v>
      </c>
      <c r="B6" s="159"/>
      <c r="C6" s="12" t="str">
        <f>'給与集計表'!C5</f>
        <v>役職手当</v>
      </c>
      <c r="D6" s="38">
        <f>'給与集計表'!D5</f>
        <v>0</v>
      </c>
      <c r="E6" s="14"/>
    </row>
    <row r="7" spans="1:5" ht="26.25" customHeight="1">
      <c r="A7" s="12">
        <v>4</v>
      </c>
      <c r="B7" s="159"/>
      <c r="C7" s="12">
        <f>'給与集計表'!C6</f>
        <v>0</v>
      </c>
      <c r="D7" s="38">
        <f>'給与集計表'!D6</f>
        <v>0</v>
      </c>
      <c r="E7" s="13"/>
    </row>
    <row r="8" spans="1:5" ht="26.25" customHeight="1">
      <c r="A8" s="12">
        <v>5</v>
      </c>
      <c r="B8" s="159"/>
      <c r="C8" s="12">
        <f>'給与集計表'!C7</f>
        <v>0</v>
      </c>
      <c r="D8" s="38">
        <f>'給与集計表'!D7</f>
        <v>0</v>
      </c>
      <c r="E8" s="13"/>
    </row>
    <row r="9" spans="1:5" ht="26.25" customHeight="1">
      <c r="A9" s="12">
        <v>6</v>
      </c>
      <c r="B9" s="159"/>
      <c r="C9" s="12">
        <f>'給与集計表'!C8</f>
        <v>0</v>
      </c>
      <c r="D9" s="38">
        <f>'給与集計表'!D8</f>
        <v>0</v>
      </c>
      <c r="E9" s="13"/>
    </row>
    <row r="10" spans="1:5" ht="26.25" customHeight="1">
      <c r="A10" s="12">
        <v>7</v>
      </c>
      <c r="B10" s="159"/>
      <c r="C10" s="12" t="str">
        <f>'給与集計表'!C9</f>
        <v>皆勤賞</v>
      </c>
      <c r="D10" s="38">
        <f>'給与集計表'!D9</f>
        <v>5000</v>
      </c>
      <c r="E10" s="13"/>
    </row>
    <row r="11" spans="1:5" ht="26.25" customHeight="1">
      <c r="A11" s="12">
        <v>8</v>
      </c>
      <c r="B11" s="159"/>
      <c r="C11" s="12" t="str">
        <f>'給与集計表'!C10</f>
        <v>家族手当</v>
      </c>
      <c r="D11" s="38">
        <f>'給与集計表'!D10</f>
        <v>10000</v>
      </c>
      <c r="E11" s="13"/>
    </row>
    <row r="12" spans="1:5" ht="26.25" customHeight="1">
      <c r="A12" s="12">
        <v>9</v>
      </c>
      <c r="B12" s="159"/>
      <c r="C12" s="12">
        <f>'給与集計表'!C11</f>
        <v>0</v>
      </c>
      <c r="D12" s="38">
        <f>'給与集計表'!D11</f>
        <v>0</v>
      </c>
      <c r="E12" s="13"/>
    </row>
    <row r="13" spans="1:5" ht="26.25" customHeight="1">
      <c r="A13" s="12">
        <v>10</v>
      </c>
      <c r="B13" s="160"/>
      <c r="C13" s="12" t="str">
        <f>'給与集計表'!C12</f>
        <v>残業費</v>
      </c>
      <c r="D13" s="38">
        <f>'給与集計表'!D12</f>
        <v>10000</v>
      </c>
      <c r="E13" s="13"/>
    </row>
    <row r="14" spans="1:5" ht="26.25" customHeight="1" thickBot="1">
      <c r="A14" s="128"/>
      <c r="B14" s="164" t="str">
        <f>'給与集計表'!B13</f>
        <v>支給額計</v>
      </c>
      <c r="C14" s="165"/>
      <c r="D14" s="127">
        <f>'給与集計表'!D13</f>
        <v>135000</v>
      </c>
      <c r="E14" s="127"/>
    </row>
    <row r="15" spans="1:5" ht="26.25" customHeight="1" thickTop="1">
      <c r="A15" s="126">
        <v>1</v>
      </c>
      <c r="B15" s="159" t="str">
        <f>'給与集計表'!B14</f>
        <v>控除額</v>
      </c>
      <c r="C15" s="126" t="str">
        <f>'給与集計表'!C14</f>
        <v>源泉所得税</v>
      </c>
      <c r="D15" s="124">
        <f>'給与集計表'!D14</f>
        <v>10000</v>
      </c>
      <c r="E15" s="125"/>
    </row>
    <row r="16" spans="1:5" ht="26.25" customHeight="1">
      <c r="A16" s="12">
        <v>2</v>
      </c>
      <c r="B16" s="159"/>
      <c r="C16" s="12" t="str">
        <f>'給与集計表'!C15</f>
        <v>厚生年金</v>
      </c>
      <c r="D16" s="38">
        <f>'給与集計表'!D15</f>
        <v>10000</v>
      </c>
      <c r="E16" s="13"/>
    </row>
    <row r="17" spans="1:5" ht="26.25" customHeight="1">
      <c r="A17" s="12">
        <v>3</v>
      </c>
      <c r="B17" s="159"/>
      <c r="C17" s="12" t="str">
        <f>'給与集計表'!C16</f>
        <v>健康保険</v>
      </c>
      <c r="D17" s="38">
        <f>'給与集計表'!D16</f>
        <v>8000</v>
      </c>
      <c r="E17" s="13"/>
    </row>
    <row r="18" spans="1:5" ht="26.25" customHeight="1">
      <c r="A18" s="12">
        <v>4</v>
      </c>
      <c r="B18" s="159"/>
      <c r="C18" s="12" t="str">
        <f>'給与集計表'!C17</f>
        <v>失業保険料</v>
      </c>
      <c r="D18" s="38">
        <f>'給与集計表'!D17</f>
        <v>0</v>
      </c>
      <c r="E18" s="13"/>
    </row>
    <row r="19" spans="1:5" ht="26.25" customHeight="1">
      <c r="A19" s="12">
        <v>5</v>
      </c>
      <c r="B19" s="159"/>
      <c r="C19" s="12">
        <f>'給与集計表'!C18</f>
        <v>0</v>
      </c>
      <c r="D19" s="38">
        <f>'給与集計表'!D18</f>
        <v>0</v>
      </c>
      <c r="E19" s="13"/>
    </row>
    <row r="20" spans="1:5" ht="26.25" customHeight="1">
      <c r="A20" s="12">
        <v>6</v>
      </c>
      <c r="B20" s="159"/>
      <c r="C20" s="12">
        <f>'給与集計表'!C19</f>
        <v>0</v>
      </c>
      <c r="D20" s="38">
        <f>'給与集計表'!D19</f>
        <v>0</v>
      </c>
      <c r="E20" s="13"/>
    </row>
    <row r="21" spans="1:5" ht="26.25" customHeight="1">
      <c r="A21" s="12">
        <v>7</v>
      </c>
      <c r="B21" s="159"/>
      <c r="C21" s="12">
        <f>'給与集計表'!C20</f>
        <v>0</v>
      </c>
      <c r="D21" s="38">
        <f>'給与集計表'!D20</f>
        <v>0</v>
      </c>
      <c r="E21" s="13"/>
    </row>
    <row r="22" spans="1:5" ht="26.25" customHeight="1">
      <c r="A22" s="12">
        <v>8</v>
      </c>
      <c r="B22" s="159"/>
      <c r="C22" s="12">
        <f>'給与集計表'!C21</f>
        <v>0</v>
      </c>
      <c r="D22" s="38">
        <f>'給与集計表'!D21</f>
        <v>0</v>
      </c>
      <c r="E22" s="13"/>
    </row>
    <row r="23" spans="1:5" ht="26.25" customHeight="1">
      <c r="A23" s="12">
        <v>9</v>
      </c>
      <c r="B23" s="159"/>
      <c r="C23" s="12" t="str">
        <f>'給与集計表'!C22</f>
        <v>退職積立金</v>
      </c>
      <c r="D23" s="38">
        <f>'給与集計表'!D22</f>
        <v>10000</v>
      </c>
      <c r="E23" s="13"/>
    </row>
    <row r="24" spans="1:5" ht="26.25" customHeight="1">
      <c r="A24" s="12">
        <v>10</v>
      </c>
      <c r="B24" s="160"/>
      <c r="C24" s="12" t="str">
        <f>'給与集計表'!C23</f>
        <v>共済費</v>
      </c>
      <c r="D24" s="38">
        <f>'給与集計表'!D23</f>
        <v>5000</v>
      </c>
      <c r="E24" s="13"/>
    </row>
    <row r="25" spans="1:5" ht="26.25" customHeight="1" thickBot="1">
      <c r="A25" s="128"/>
      <c r="B25" s="164" t="str">
        <f>'給与集計表'!B24</f>
        <v>控除額計</v>
      </c>
      <c r="C25" s="165"/>
      <c r="D25" s="127">
        <f>'給与集計表'!D24</f>
        <v>43000</v>
      </c>
      <c r="E25" s="127"/>
    </row>
    <row r="26" spans="1:5" ht="48" customHeight="1" thickTop="1">
      <c r="A26" s="126"/>
      <c r="B26" s="162" t="str">
        <f>'給与集計表'!A25</f>
        <v>差引支払額</v>
      </c>
      <c r="C26" s="163"/>
      <c r="D26" s="129">
        <f>'給与集計表'!D25</f>
        <v>92000</v>
      </c>
      <c r="E26" s="125"/>
    </row>
    <row r="27" spans="1:5" ht="26.25" customHeight="1">
      <c r="A27" s="141" t="s">
        <v>16</v>
      </c>
      <c r="B27" s="137" t="str">
        <f>'給与集計表'!D26</f>
        <v>森本銀行　駅前支店　普通　１１２３３４</v>
      </c>
      <c r="C27" s="138"/>
      <c r="D27" s="138"/>
      <c r="E27" s="135"/>
    </row>
    <row r="28" spans="1:5" ht="26.25" customHeight="1">
      <c r="A28" s="141"/>
      <c r="B28" s="136"/>
      <c r="C28" s="132"/>
      <c r="D28" s="132"/>
      <c r="E28" s="133"/>
    </row>
  </sheetData>
  <mergeCells count="11">
    <mergeCell ref="D2:E2"/>
    <mergeCell ref="A1:E1"/>
    <mergeCell ref="A27:A28"/>
    <mergeCell ref="B27:E28"/>
    <mergeCell ref="A3:C3"/>
    <mergeCell ref="B2:C2"/>
    <mergeCell ref="B15:B24"/>
    <mergeCell ref="B4:B13"/>
    <mergeCell ref="B26:C26"/>
    <mergeCell ref="B14:C14"/>
    <mergeCell ref="B25:C25"/>
  </mergeCells>
  <printOptions/>
  <pageMargins left="0.3937007874015748" right="0.1968503937007874" top="0.3937007874015748" bottom="0.3937007874015748" header="0.11811023622047245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G24" sqref="G24"/>
    </sheetView>
  </sheetViews>
  <sheetFormatPr defaultColWidth="8.796875" defaultRowHeight="19.5" customHeight="1"/>
  <cols>
    <col min="1" max="2" width="5.19921875" style="39" customWidth="1"/>
    <col min="3" max="6" width="5.69921875" style="39" customWidth="1"/>
    <col min="7" max="7" width="6.5" style="39" customWidth="1"/>
    <col min="8" max="10" width="5.19921875" style="39" customWidth="1"/>
    <col min="11" max="11" width="6.09765625" style="39" customWidth="1"/>
    <col min="12" max="12" width="5.19921875" style="39" customWidth="1"/>
    <col min="13" max="13" width="3" style="39" customWidth="1"/>
    <col min="14" max="14" width="32.296875" style="39" customWidth="1"/>
    <col min="15" max="16384" width="5.19921875" style="39" customWidth="1"/>
  </cols>
  <sheetData>
    <row r="1" spans="1:11" ht="19.5" customHeight="1">
      <c r="A1" s="181">
        <v>2008</v>
      </c>
      <c r="B1" s="182"/>
      <c r="C1" s="185">
        <v>1</v>
      </c>
      <c r="D1" s="186" t="s">
        <v>44</v>
      </c>
      <c r="E1" s="187"/>
      <c r="F1" s="187"/>
      <c r="G1" s="187"/>
      <c r="H1" s="188"/>
      <c r="I1" s="178" t="s">
        <v>45</v>
      </c>
      <c r="J1" s="60" t="s">
        <v>46</v>
      </c>
      <c r="K1" s="75">
        <v>1000</v>
      </c>
    </row>
    <row r="2" spans="1:11" ht="19.5" customHeight="1" thickBot="1">
      <c r="A2" s="183"/>
      <c r="B2" s="184"/>
      <c r="C2" s="184"/>
      <c r="D2" s="189"/>
      <c r="E2" s="190"/>
      <c r="F2" s="190"/>
      <c r="G2" s="190"/>
      <c r="H2" s="191"/>
      <c r="I2" s="192"/>
      <c r="J2" s="41" t="s">
        <v>47</v>
      </c>
      <c r="K2" s="76">
        <v>1200</v>
      </c>
    </row>
    <row r="3" spans="1:11" ht="19.5" customHeight="1" thickTop="1">
      <c r="A3" s="172" t="s">
        <v>35</v>
      </c>
      <c r="B3" s="194" t="str">
        <f>'給与集計表'!B1</f>
        <v>石川　太郎</v>
      </c>
      <c r="C3" s="194"/>
      <c r="D3" s="197"/>
      <c r="E3" s="198"/>
      <c r="F3" s="199"/>
      <c r="G3" s="64" t="s">
        <v>78</v>
      </c>
      <c r="H3" s="79">
        <v>0.3333333333333333</v>
      </c>
      <c r="I3" s="193" t="s">
        <v>48</v>
      </c>
      <c r="J3" s="64" t="s">
        <v>49</v>
      </c>
      <c r="K3" s="77">
        <v>500</v>
      </c>
    </row>
    <row r="4" spans="1:11" ht="19.5" customHeight="1" thickBot="1">
      <c r="A4" s="196"/>
      <c r="B4" s="195"/>
      <c r="C4" s="195"/>
      <c r="D4" s="200"/>
      <c r="E4" s="201"/>
      <c r="F4" s="202"/>
      <c r="G4" s="41" t="s">
        <v>79</v>
      </c>
      <c r="H4" s="80">
        <v>0.7083333333333334</v>
      </c>
      <c r="I4" s="192"/>
      <c r="J4" s="65"/>
      <c r="K4" s="78"/>
    </row>
    <row r="5" spans="1:11" ht="19.5" customHeight="1" thickBot="1" thickTop="1">
      <c r="A5" s="81" t="s">
        <v>38</v>
      </c>
      <c r="B5" s="82" t="s">
        <v>39</v>
      </c>
      <c r="C5" s="82" t="s">
        <v>36</v>
      </c>
      <c r="D5" s="82" t="s">
        <v>37</v>
      </c>
      <c r="E5" s="82" t="s">
        <v>50</v>
      </c>
      <c r="F5" s="82" t="s">
        <v>40</v>
      </c>
      <c r="G5" s="82" t="s">
        <v>51</v>
      </c>
      <c r="H5" s="82" t="s">
        <v>52</v>
      </c>
      <c r="I5" s="82" t="s">
        <v>48</v>
      </c>
      <c r="J5" s="82" t="s">
        <v>53</v>
      </c>
      <c r="K5" s="83" t="s">
        <v>41</v>
      </c>
    </row>
    <row r="6" spans="1:14" ht="19.5" customHeight="1" thickTop="1">
      <c r="A6" s="42">
        <f>DATE(A1,C1,1)</f>
        <v>39448</v>
      </c>
      <c r="B6" s="43">
        <f>A6</f>
        <v>39448</v>
      </c>
      <c r="C6" s="66"/>
      <c r="D6" s="66"/>
      <c r="E6" s="67">
        <f aca="true" t="shared" si="0" ref="E6:E36">IF(OR(C6="",D6=""),"",(IF(C6&lt;0.5,IF(D6&lt;0.71,IF(D6&lt;=0.5,"0:00","1:00"),"1:30"),IF(D6&lt;0.71,"0:00","0:30"))))</f>
      </c>
      <c r="F6" s="67">
        <f aca="true" t="shared" si="1" ref="F6:F36">IF(OR(C6="",D6=""),"",D6-C6-E6)</f>
      </c>
      <c r="G6" s="68">
        <f aca="true" t="shared" si="2" ref="G6:G36">IF(OR(C6="",D6=""),"",IF(OR(TEXT(A6,"ddd")="Sat",TEXT(A6,"ddd")="Sun"),$K$2,$K$1))</f>
      </c>
      <c r="H6" s="68">
        <f aca="true" t="shared" si="3" ref="H6:H36">IF(OR(C6="",D6=""),"",G6*HOUR(F6)+IF(AND(MINUTE(F6)&gt;=0,MINUTE(F6)&lt;=29),0,IF(AND(MINUTE(F6)&gt;29,MINUTE(F6)&lt;=59),G6/2,G6)))</f>
      </c>
      <c r="I6" s="68">
        <f aca="true" t="shared" si="4" ref="I6:I36">IF(OR(C6="",D6=""),"",$K$3)</f>
      </c>
      <c r="J6" s="68">
        <f aca="true" t="shared" si="5" ref="J6:J36">IF(OR(C6="",D6=""),"",H6+I6)</f>
      </c>
      <c r="K6" s="61"/>
      <c r="M6" s="44" t="s">
        <v>43</v>
      </c>
      <c r="N6" s="45"/>
    </row>
    <row r="7" spans="1:14" ht="19.5" customHeight="1">
      <c r="A7" s="46">
        <f aca="true" t="shared" si="6" ref="A7:A33">A6+1</f>
        <v>39449</v>
      </c>
      <c r="B7" s="47">
        <f aca="true" t="shared" si="7" ref="B7:B36">A7</f>
        <v>39449</v>
      </c>
      <c r="C7" s="69">
        <v>0.3263888888888889</v>
      </c>
      <c r="D7" s="69">
        <v>0.7083333333333334</v>
      </c>
      <c r="E7" s="70" t="str">
        <f t="shared" si="0"/>
        <v>1:00</v>
      </c>
      <c r="F7" s="70">
        <f t="shared" si="1"/>
        <v>0.3402777777777778</v>
      </c>
      <c r="G7" s="71">
        <f t="shared" si="2"/>
        <v>1000</v>
      </c>
      <c r="H7" s="71">
        <f t="shared" si="3"/>
        <v>8000</v>
      </c>
      <c r="I7" s="71">
        <f t="shared" si="4"/>
        <v>500</v>
      </c>
      <c r="J7" s="71">
        <f t="shared" si="5"/>
        <v>8500</v>
      </c>
      <c r="K7" s="62"/>
      <c r="M7" s="48" t="s">
        <v>42</v>
      </c>
      <c r="N7" s="49"/>
    </row>
    <row r="8" spans="1:14" ht="19.5" customHeight="1">
      <c r="A8" s="46">
        <f t="shared" si="6"/>
        <v>39450</v>
      </c>
      <c r="B8" s="47">
        <f t="shared" si="7"/>
        <v>39450</v>
      </c>
      <c r="C8" s="69">
        <v>0.375</v>
      </c>
      <c r="D8" s="69">
        <v>0.7083333333333334</v>
      </c>
      <c r="E8" s="70" t="str">
        <f t="shared" si="0"/>
        <v>1:00</v>
      </c>
      <c r="F8" s="70">
        <f t="shared" si="1"/>
        <v>0.2916666666666667</v>
      </c>
      <c r="G8" s="71">
        <f t="shared" si="2"/>
        <v>1000</v>
      </c>
      <c r="H8" s="71">
        <f t="shared" si="3"/>
        <v>7000</v>
      </c>
      <c r="I8" s="71">
        <f t="shared" si="4"/>
        <v>500</v>
      </c>
      <c r="J8" s="71">
        <f t="shared" si="5"/>
        <v>7500</v>
      </c>
      <c r="K8" s="62"/>
      <c r="M8" s="50" t="s">
        <v>69</v>
      </c>
      <c r="N8" s="49" t="s">
        <v>54</v>
      </c>
    </row>
    <row r="9" spans="1:14" ht="19.5" customHeight="1">
      <c r="A9" s="46">
        <f t="shared" si="6"/>
        <v>39451</v>
      </c>
      <c r="B9" s="47">
        <f t="shared" si="7"/>
        <v>39451</v>
      </c>
      <c r="C9" s="69">
        <v>0.375</v>
      </c>
      <c r="D9" s="69">
        <v>0.6666666666666666</v>
      </c>
      <c r="E9" s="70" t="str">
        <f t="shared" si="0"/>
        <v>1:00</v>
      </c>
      <c r="F9" s="70">
        <f t="shared" si="1"/>
        <v>0.24999999999999997</v>
      </c>
      <c r="G9" s="71">
        <f t="shared" si="2"/>
        <v>1000</v>
      </c>
      <c r="H9" s="71">
        <f t="shared" si="3"/>
        <v>6000</v>
      </c>
      <c r="I9" s="71">
        <f t="shared" si="4"/>
        <v>500</v>
      </c>
      <c r="J9" s="71">
        <f t="shared" si="5"/>
        <v>6500</v>
      </c>
      <c r="K9" s="62"/>
      <c r="M9" s="48"/>
      <c r="N9" s="49" t="s">
        <v>55</v>
      </c>
    </row>
    <row r="10" spans="1:14" ht="19.5" customHeight="1">
      <c r="A10" s="46">
        <f t="shared" si="6"/>
        <v>39452</v>
      </c>
      <c r="B10" s="47">
        <f t="shared" si="7"/>
        <v>39452</v>
      </c>
      <c r="C10" s="69">
        <v>0.375</v>
      </c>
      <c r="D10" s="69">
        <v>0.5</v>
      </c>
      <c r="E10" s="70" t="str">
        <f t="shared" si="0"/>
        <v>0:00</v>
      </c>
      <c r="F10" s="70">
        <f t="shared" si="1"/>
        <v>0.125</v>
      </c>
      <c r="G10" s="71">
        <f t="shared" si="2"/>
        <v>1200</v>
      </c>
      <c r="H10" s="71">
        <f t="shared" si="3"/>
        <v>3600</v>
      </c>
      <c r="I10" s="71">
        <f t="shared" si="4"/>
        <v>500</v>
      </c>
      <c r="J10" s="71">
        <f t="shared" si="5"/>
        <v>4100</v>
      </c>
      <c r="K10" s="62"/>
      <c r="M10" s="50" t="s">
        <v>56</v>
      </c>
      <c r="N10" s="49" t="s">
        <v>57</v>
      </c>
    </row>
    <row r="11" spans="1:14" ht="19.5" customHeight="1">
      <c r="A11" s="46">
        <f t="shared" si="6"/>
        <v>39453</v>
      </c>
      <c r="B11" s="47">
        <f t="shared" si="7"/>
        <v>39453</v>
      </c>
      <c r="C11" s="69">
        <v>0.375</v>
      </c>
      <c r="D11" s="69">
        <v>0.5208333333333334</v>
      </c>
      <c r="E11" s="70" t="str">
        <f t="shared" si="0"/>
        <v>1:00</v>
      </c>
      <c r="F11" s="70">
        <f t="shared" si="1"/>
        <v>0.10416666666666671</v>
      </c>
      <c r="G11" s="71">
        <f t="shared" si="2"/>
        <v>1200</v>
      </c>
      <c r="H11" s="71">
        <f t="shared" si="3"/>
        <v>3000</v>
      </c>
      <c r="I11" s="71">
        <f t="shared" si="4"/>
        <v>500</v>
      </c>
      <c r="J11" s="71">
        <f t="shared" si="5"/>
        <v>3500</v>
      </c>
      <c r="K11" s="62"/>
      <c r="M11" s="48"/>
      <c r="N11" s="51" t="s">
        <v>70</v>
      </c>
    </row>
    <row r="12" spans="1:14" ht="19.5" customHeight="1">
      <c r="A12" s="46">
        <f t="shared" si="6"/>
        <v>39454</v>
      </c>
      <c r="B12" s="47">
        <f t="shared" si="7"/>
        <v>39454</v>
      </c>
      <c r="C12" s="69"/>
      <c r="D12" s="69"/>
      <c r="E12" s="70">
        <f t="shared" si="0"/>
      </c>
      <c r="F12" s="70">
        <f t="shared" si="1"/>
      </c>
      <c r="G12" s="71">
        <f t="shared" si="2"/>
      </c>
      <c r="H12" s="71">
        <f t="shared" si="3"/>
      </c>
      <c r="I12" s="71">
        <f t="shared" si="4"/>
      </c>
      <c r="J12" s="71">
        <f t="shared" si="5"/>
      </c>
      <c r="K12" s="62"/>
      <c r="M12" s="50" t="s">
        <v>58</v>
      </c>
      <c r="N12" s="49" t="s">
        <v>76</v>
      </c>
    </row>
    <row r="13" spans="1:14" ht="19.5" customHeight="1">
      <c r="A13" s="46">
        <f t="shared" si="6"/>
        <v>39455</v>
      </c>
      <c r="B13" s="47">
        <f t="shared" si="7"/>
        <v>39455</v>
      </c>
      <c r="C13" s="69"/>
      <c r="D13" s="69"/>
      <c r="E13" s="70">
        <f t="shared" si="0"/>
      </c>
      <c r="F13" s="70">
        <f t="shared" si="1"/>
      </c>
      <c r="G13" s="71">
        <f t="shared" si="2"/>
      </c>
      <c r="H13" s="71">
        <f t="shared" si="3"/>
      </c>
      <c r="I13" s="71">
        <f t="shared" si="4"/>
      </c>
      <c r="J13" s="71">
        <f t="shared" si="5"/>
      </c>
      <c r="K13" s="62"/>
      <c r="M13" s="50" t="s">
        <v>59</v>
      </c>
      <c r="N13" s="49" t="s">
        <v>77</v>
      </c>
    </row>
    <row r="14" spans="1:14" ht="19.5" customHeight="1">
      <c r="A14" s="46">
        <f t="shared" si="6"/>
        <v>39456</v>
      </c>
      <c r="B14" s="47">
        <f t="shared" si="7"/>
        <v>39456</v>
      </c>
      <c r="C14" s="69">
        <v>0.20833333333333334</v>
      </c>
      <c r="D14" s="69">
        <v>0.4583333333333333</v>
      </c>
      <c r="E14" s="70" t="str">
        <f t="shared" si="0"/>
        <v>0:00</v>
      </c>
      <c r="F14" s="70">
        <f t="shared" si="1"/>
        <v>0.24999999999999997</v>
      </c>
      <c r="G14" s="71">
        <f t="shared" si="2"/>
        <v>1000</v>
      </c>
      <c r="H14" s="71">
        <f t="shared" si="3"/>
        <v>6000</v>
      </c>
      <c r="I14" s="71">
        <f t="shared" si="4"/>
        <v>500</v>
      </c>
      <c r="J14" s="71">
        <f t="shared" si="5"/>
        <v>6500</v>
      </c>
      <c r="K14" s="62"/>
      <c r="M14" s="50"/>
      <c r="N14" s="49" t="s">
        <v>60</v>
      </c>
    </row>
    <row r="15" spans="1:14" ht="19.5" customHeight="1">
      <c r="A15" s="46">
        <f t="shared" si="6"/>
        <v>39457</v>
      </c>
      <c r="B15" s="47">
        <f t="shared" si="7"/>
        <v>39457</v>
      </c>
      <c r="C15" s="69">
        <v>0.5416666666666666</v>
      </c>
      <c r="D15" s="69">
        <v>0.8333333333333334</v>
      </c>
      <c r="E15" s="70" t="str">
        <f t="shared" si="0"/>
        <v>0:30</v>
      </c>
      <c r="F15" s="70">
        <f t="shared" si="1"/>
        <v>0.2708333333333334</v>
      </c>
      <c r="G15" s="71">
        <f t="shared" si="2"/>
        <v>1000</v>
      </c>
      <c r="H15" s="71">
        <f t="shared" si="3"/>
        <v>6500</v>
      </c>
      <c r="I15" s="71">
        <f t="shared" si="4"/>
        <v>500</v>
      </c>
      <c r="J15" s="71">
        <f t="shared" si="5"/>
        <v>7000</v>
      </c>
      <c r="K15" s="62"/>
      <c r="M15" s="50" t="s">
        <v>61</v>
      </c>
      <c r="N15" s="49" t="s">
        <v>75</v>
      </c>
    </row>
    <row r="16" spans="1:14" ht="19.5" customHeight="1">
      <c r="A16" s="46">
        <f t="shared" si="6"/>
        <v>39458</v>
      </c>
      <c r="B16" s="47">
        <f t="shared" si="7"/>
        <v>39458</v>
      </c>
      <c r="C16" s="69">
        <v>0.5416666666666666</v>
      </c>
      <c r="D16" s="69">
        <v>0.7916666666666666</v>
      </c>
      <c r="E16" s="70" t="str">
        <f t="shared" si="0"/>
        <v>0:30</v>
      </c>
      <c r="F16" s="70">
        <f t="shared" si="1"/>
        <v>0.22916666666666666</v>
      </c>
      <c r="G16" s="71">
        <f t="shared" si="2"/>
        <v>1000</v>
      </c>
      <c r="H16" s="71">
        <f t="shared" si="3"/>
        <v>5500</v>
      </c>
      <c r="I16" s="71">
        <f t="shared" si="4"/>
        <v>500</v>
      </c>
      <c r="J16" s="71">
        <f t="shared" si="5"/>
        <v>6000</v>
      </c>
      <c r="K16" s="62"/>
      <c r="M16" s="50" t="s">
        <v>62</v>
      </c>
      <c r="N16" s="49" t="s">
        <v>63</v>
      </c>
    </row>
    <row r="17" spans="1:14" ht="19.5" customHeight="1">
      <c r="A17" s="46">
        <f t="shared" si="6"/>
        <v>39459</v>
      </c>
      <c r="B17" s="47">
        <f t="shared" si="7"/>
        <v>39459</v>
      </c>
      <c r="C17" s="69">
        <v>0.4166666666666667</v>
      </c>
      <c r="D17" s="69">
        <v>0.4583333333333333</v>
      </c>
      <c r="E17" s="70" t="str">
        <f t="shared" si="0"/>
        <v>0:00</v>
      </c>
      <c r="F17" s="70">
        <f t="shared" si="1"/>
        <v>0.04166666666666663</v>
      </c>
      <c r="G17" s="71">
        <f t="shared" si="2"/>
        <v>1200</v>
      </c>
      <c r="H17" s="71">
        <f t="shared" si="3"/>
        <v>1200</v>
      </c>
      <c r="I17" s="71">
        <f t="shared" si="4"/>
        <v>500</v>
      </c>
      <c r="J17" s="71">
        <f t="shared" si="5"/>
        <v>1700</v>
      </c>
      <c r="K17" s="62"/>
      <c r="M17" s="50"/>
      <c r="N17" s="49"/>
    </row>
    <row r="18" spans="1:14" ht="19.5" customHeight="1">
      <c r="A18" s="46">
        <f t="shared" si="6"/>
        <v>39460</v>
      </c>
      <c r="B18" s="47">
        <f t="shared" si="7"/>
        <v>39460</v>
      </c>
      <c r="C18" s="69"/>
      <c r="D18" s="69"/>
      <c r="E18" s="70">
        <f t="shared" si="0"/>
      </c>
      <c r="F18" s="70">
        <f t="shared" si="1"/>
      </c>
      <c r="G18" s="71">
        <f t="shared" si="2"/>
      </c>
      <c r="H18" s="71">
        <f t="shared" si="3"/>
      </c>
      <c r="I18" s="71">
        <f t="shared" si="4"/>
      </c>
      <c r="J18" s="71">
        <f t="shared" si="5"/>
      </c>
      <c r="K18" s="62"/>
      <c r="M18" s="50"/>
      <c r="N18" s="49" t="s">
        <v>64</v>
      </c>
    </row>
    <row r="19" spans="1:14" ht="19.5" customHeight="1">
      <c r="A19" s="46">
        <f t="shared" si="6"/>
        <v>39461</v>
      </c>
      <c r="B19" s="47">
        <f t="shared" si="7"/>
        <v>39461</v>
      </c>
      <c r="C19" s="69"/>
      <c r="D19" s="69"/>
      <c r="E19" s="70">
        <f t="shared" si="0"/>
      </c>
      <c r="F19" s="70">
        <f t="shared" si="1"/>
      </c>
      <c r="G19" s="71">
        <f t="shared" si="2"/>
      </c>
      <c r="H19" s="71">
        <f t="shared" si="3"/>
      </c>
      <c r="I19" s="71">
        <f t="shared" si="4"/>
      </c>
      <c r="J19" s="71">
        <f t="shared" si="5"/>
      </c>
      <c r="K19" s="62"/>
      <c r="M19" s="48"/>
      <c r="N19" s="49" t="s">
        <v>65</v>
      </c>
    </row>
    <row r="20" spans="1:14" ht="19.5" customHeight="1">
      <c r="A20" s="46">
        <f t="shared" si="6"/>
        <v>39462</v>
      </c>
      <c r="B20" s="47">
        <f t="shared" si="7"/>
        <v>39462</v>
      </c>
      <c r="C20" s="69"/>
      <c r="D20" s="69"/>
      <c r="E20" s="70">
        <f t="shared" si="0"/>
      </c>
      <c r="F20" s="70">
        <f t="shared" si="1"/>
      </c>
      <c r="G20" s="71">
        <f t="shared" si="2"/>
      </c>
      <c r="H20" s="71">
        <f t="shared" si="3"/>
      </c>
      <c r="I20" s="71">
        <f t="shared" si="4"/>
      </c>
      <c r="J20" s="71">
        <f t="shared" si="5"/>
      </c>
      <c r="K20" s="62"/>
      <c r="M20" s="48"/>
      <c r="N20" s="49" t="s">
        <v>71</v>
      </c>
    </row>
    <row r="21" spans="1:14" ht="19.5" customHeight="1">
      <c r="A21" s="46">
        <f t="shared" si="6"/>
        <v>39463</v>
      </c>
      <c r="B21" s="47">
        <f t="shared" si="7"/>
        <v>39463</v>
      </c>
      <c r="C21" s="69"/>
      <c r="D21" s="69"/>
      <c r="E21" s="70">
        <f t="shared" si="0"/>
      </c>
      <c r="F21" s="70">
        <f t="shared" si="1"/>
      </c>
      <c r="G21" s="71">
        <f t="shared" si="2"/>
      </c>
      <c r="H21" s="71">
        <f t="shared" si="3"/>
      </c>
      <c r="I21" s="71">
        <f t="shared" si="4"/>
      </c>
      <c r="J21" s="71">
        <f t="shared" si="5"/>
      </c>
      <c r="K21" s="62"/>
      <c r="M21" s="48"/>
      <c r="N21" s="49" t="s">
        <v>72</v>
      </c>
    </row>
    <row r="22" spans="1:14" ht="19.5" customHeight="1" thickBot="1">
      <c r="A22" s="46">
        <f t="shared" si="6"/>
        <v>39464</v>
      </c>
      <c r="B22" s="47">
        <f t="shared" si="7"/>
        <v>39464</v>
      </c>
      <c r="C22" s="69"/>
      <c r="D22" s="69"/>
      <c r="E22" s="70">
        <f t="shared" si="0"/>
      </c>
      <c r="F22" s="70">
        <f t="shared" si="1"/>
      </c>
      <c r="G22" s="71">
        <f t="shared" si="2"/>
      </c>
      <c r="H22" s="71">
        <f t="shared" si="3"/>
      </c>
      <c r="I22" s="71">
        <f t="shared" si="4"/>
      </c>
      <c r="J22" s="71">
        <f t="shared" si="5"/>
      </c>
      <c r="K22" s="62"/>
      <c r="M22" s="52"/>
      <c r="N22" s="53"/>
    </row>
    <row r="23" spans="1:11" ht="19.5" customHeight="1" thickTop="1">
      <c r="A23" s="46">
        <f t="shared" si="6"/>
        <v>39465</v>
      </c>
      <c r="B23" s="47">
        <f t="shared" si="7"/>
        <v>39465</v>
      </c>
      <c r="C23" s="69"/>
      <c r="D23" s="69"/>
      <c r="E23" s="70">
        <f t="shared" si="0"/>
      </c>
      <c r="F23" s="70">
        <f t="shared" si="1"/>
      </c>
      <c r="G23" s="71">
        <f t="shared" si="2"/>
      </c>
      <c r="H23" s="71">
        <f t="shared" si="3"/>
      </c>
      <c r="I23" s="71">
        <f t="shared" si="4"/>
      </c>
      <c r="J23" s="71">
        <f t="shared" si="5"/>
      </c>
      <c r="K23" s="62"/>
    </row>
    <row r="24" spans="1:11" ht="19.5" customHeight="1">
      <c r="A24" s="46">
        <f t="shared" si="6"/>
        <v>39466</v>
      </c>
      <c r="B24" s="47">
        <f t="shared" si="7"/>
        <v>39466</v>
      </c>
      <c r="C24" s="69"/>
      <c r="D24" s="69"/>
      <c r="E24" s="70">
        <f t="shared" si="0"/>
      </c>
      <c r="F24" s="70">
        <f t="shared" si="1"/>
      </c>
      <c r="G24" s="71">
        <f t="shared" si="2"/>
      </c>
      <c r="H24" s="71">
        <f t="shared" si="3"/>
      </c>
      <c r="I24" s="71">
        <f t="shared" si="4"/>
      </c>
      <c r="J24" s="71">
        <f t="shared" si="5"/>
      </c>
      <c r="K24" s="62"/>
    </row>
    <row r="25" spans="1:11" ht="19.5" customHeight="1">
      <c r="A25" s="46">
        <f t="shared" si="6"/>
        <v>39467</v>
      </c>
      <c r="B25" s="47">
        <f t="shared" si="7"/>
        <v>39467</v>
      </c>
      <c r="C25" s="69"/>
      <c r="D25" s="69"/>
      <c r="E25" s="70">
        <f t="shared" si="0"/>
      </c>
      <c r="F25" s="70">
        <f t="shared" si="1"/>
      </c>
      <c r="G25" s="71">
        <f t="shared" si="2"/>
      </c>
      <c r="H25" s="71">
        <f t="shared" si="3"/>
      </c>
      <c r="I25" s="71">
        <f t="shared" si="4"/>
      </c>
      <c r="J25" s="71">
        <f t="shared" si="5"/>
      </c>
      <c r="K25" s="62"/>
    </row>
    <row r="26" spans="1:11" ht="19.5" customHeight="1">
      <c r="A26" s="46">
        <f t="shared" si="6"/>
        <v>39468</v>
      </c>
      <c r="B26" s="47">
        <f t="shared" si="7"/>
        <v>39468</v>
      </c>
      <c r="C26" s="69"/>
      <c r="D26" s="69"/>
      <c r="E26" s="70">
        <f t="shared" si="0"/>
      </c>
      <c r="F26" s="70">
        <f t="shared" si="1"/>
      </c>
      <c r="G26" s="71">
        <f t="shared" si="2"/>
      </c>
      <c r="H26" s="71">
        <f t="shared" si="3"/>
      </c>
      <c r="I26" s="71">
        <f t="shared" si="4"/>
      </c>
      <c r="J26" s="71">
        <f t="shared" si="5"/>
      </c>
      <c r="K26" s="62"/>
    </row>
    <row r="27" spans="1:11" ht="19.5" customHeight="1">
      <c r="A27" s="46">
        <f t="shared" si="6"/>
        <v>39469</v>
      </c>
      <c r="B27" s="47">
        <f t="shared" si="7"/>
        <v>39469</v>
      </c>
      <c r="C27" s="69"/>
      <c r="D27" s="69"/>
      <c r="E27" s="70">
        <f t="shared" si="0"/>
      </c>
      <c r="F27" s="70">
        <f t="shared" si="1"/>
      </c>
      <c r="G27" s="71">
        <f t="shared" si="2"/>
      </c>
      <c r="H27" s="71">
        <f t="shared" si="3"/>
      </c>
      <c r="I27" s="71">
        <f t="shared" si="4"/>
      </c>
      <c r="J27" s="71">
        <f t="shared" si="5"/>
      </c>
      <c r="K27" s="62"/>
    </row>
    <row r="28" spans="1:11" ht="19.5" customHeight="1">
      <c r="A28" s="46">
        <f t="shared" si="6"/>
        <v>39470</v>
      </c>
      <c r="B28" s="47">
        <f t="shared" si="7"/>
        <v>39470</v>
      </c>
      <c r="C28" s="69"/>
      <c r="D28" s="69"/>
      <c r="E28" s="70">
        <f t="shared" si="0"/>
      </c>
      <c r="F28" s="70">
        <f t="shared" si="1"/>
      </c>
      <c r="G28" s="71">
        <f t="shared" si="2"/>
      </c>
      <c r="H28" s="71">
        <f t="shared" si="3"/>
      </c>
      <c r="I28" s="71">
        <f t="shared" si="4"/>
      </c>
      <c r="J28" s="71">
        <f t="shared" si="5"/>
      </c>
      <c r="K28" s="62"/>
    </row>
    <row r="29" spans="1:11" ht="19.5" customHeight="1">
      <c r="A29" s="46">
        <f t="shared" si="6"/>
        <v>39471</v>
      </c>
      <c r="B29" s="47">
        <f t="shared" si="7"/>
        <v>39471</v>
      </c>
      <c r="C29" s="69"/>
      <c r="D29" s="69"/>
      <c r="E29" s="70">
        <f t="shared" si="0"/>
      </c>
      <c r="F29" s="70">
        <f t="shared" si="1"/>
      </c>
      <c r="G29" s="71">
        <f t="shared" si="2"/>
      </c>
      <c r="H29" s="71">
        <f t="shared" si="3"/>
      </c>
      <c r="I29" s="71">
        <f t="shared" si="4"/>
      </c>
      <c r="J29" s="71">
        <f t="shared" si="5"/>
      </c>
      <c r="K29" s="62"/>
    </row>
    <row r="30" spans="1:11" ht="19.5" customHeight="1">
      <c r="A30" s="46">
        <f t="shared" si="6"/>
        <v>39472</v>
      </c>
      <c r="B30" s="47">
        <f t="shared" si="7"/>
        <v>39472</v>
      </c>
      <c r="C30" s="69"/>
      <c r="D30" s="69"/>
      <c r="E30" s="70">
        <f t="shared" si="0"/>
      </c>
      <c r="F30" s="70">
        <f t="shared" si="1"/>
      </c>
      <c r="G30" s="71">
        <f t="shared" si="2"/>
      </c>
      <c r="H30" s="71">
        <f t="shared" si="3"/>
      </c>
      <c r="I30" s="71">
        <f t="shared" si="4"/>
      </c>
      <c r="J30" s="71">
        <f t="shared" si="5"/>
      </c>
      <c r="K30" s="62"/>
    </row>
    <row r="31" spans="1:11" ht="19.5" customHeight="1">
      <c r="A31" s="46">
        <f t="shared" si="6"/>
        <v>39473</v>
      </c>
      <c r="B31" s="47">
        <f t="shared" si="7"/>
        <v>39473</v>
      </c>
      <c r="C31" s="69"/>
      <c r="D31" s="69"/>
      <c r="E31" s="70">
        <f t="shared" si="0"/>
      </c>
      <c r="F31" s="70">
        <f t="shared" si="1"/>
      </c>
      <c r="G31" s="71">
        <f t="shared" si="2"/>
      </c>
      <c r="H31" s="71">
        <f t="shared" si="3"/>
      </c>
      <c r="I31" s="71">
        <f t="shared" si="4"/>
      </c>
      <c r="J31" s="71">
        <f t="shared" si="5"/>
      </c>
      <c r="K31" s="62"/>
    </row>
    <row r="32" spans="1:11" ht="19.5" customHeight="1">
      <c r="A32" s="46">
        <f t="shared" si="6"/>
        <v>39474</v>
      </c>
      <c r="B32" s="47">
        <f t="shared" si="7"/>
        <v>39474</v>
      </c>
      <c r="C32" s="69"/>
      <c r="D32" s="69"/>
      <c r="E32" s="70">
        <f t="shared" si="0"/>
      </c>
      <c r="F32" s="70">
        <f t="shared" si="1"/>
      </c>
      <c r="G32" s="71">
        <f t="shared" si="2"/>
      </c>
      <c r="H32" s="71">
        <f t="shared" si="3"/>
      </c>
      <c r="I32" s="71">
        <f t="shared" si="4"/>
      </c>
      <c r="J32" s="71">
        <f t="shared" si="5"/>
      </c>
      <c r="K32" s="62"/>
    </row>
    <row r="33" spans="1:11" ht="19.5" customHeight="1">
      <c r="A33" s="46">
        <f t="shared" si="6"/>
        <v>39475</v>
      </c>
      <c r="B33" s="47">
        <f t="shared" si="7"/>
        <v>39475</v>
      </c>
      <c r="C33" s="69"/>
      <c r="D33" s="69"/>
      <c r="E33" s="70">
        <f t="shared" si="0"/>
      </c>
      <c r="F33" s="70">
        <f t="shared" si="1"/>
      </c>
      <c r="G33" s="71">
        <f t="shared" si="2"/>
      </c>
      <c r="H33" s="71">
        <f t="shared" si="3"/>
      </c>
      <c r="I33" s="71">
        <f t="shared" si="4"/>
      </c>
      <c r="J33" s="71">
        <f t="shared" si="5"/>
      </c>
      <c r="K33" s="62"/>
    </row>
    <row r="34" spans="1:11" ht="19.5" customHeight="1">
      <c r="A34" s="46">
        <f ca="1">IF(AND(C1=2,MOD(YEAR(TODAY()),4)&lt;&gt;0),"--",A33+1)</f>
        <v>39476</v>
      </c>
      <c r="B34" s="47">
        <f t="shared" si="7"/>
        <v>39476</v>
      </c>
      <c r="C34" s="69"/>
      <c r="D34" s="69"/>
      <c r="E34" s="70">
        <f t="shared" si="0"/>
      </c>
      <c r="F34" s="70">
        <f t="shared" si="1"/>
      </c>
      <c r="G34" s="71">
        <f t="shared" si="2"/>
      </c>
      <c r="H34" s="71">
        <f t="shared" si="3"/>
      </c>
      <c r="I34" s="71">
        <f t="shared" si="4"/>
      </c>
      <c r="J34" s="71">
        <f t="shared" si="5"/>
      </c>
      <c r="K34" s="62"/>
    </row>
    <row r="35" spans="1:11" ht="19.5" customHeight="1">
      <c r="A35" s="46">
        <f>IF(C1=2,"--",A34+1)</f>
        <v>39477</v>
      </c>
      <c r="B35" s="47">
        <f t="shared" si="7"/>
        <v>39477</v>
      </c>
      <c r="C35" s="69"/>
      <c r="D35" s="69"/>
      <c r="E35" s="70">
        <f t="shared" si="0"/>
      </c>
      <c r="F35" s="70">
        <f t="shared" si="1"/>
      </c>
      <c r="G35" s="71">
        <f t="shared" si="2"/>
      </c>
      <c r="H35" s="71">
        <f t="shared" si="3"/>
      </c>
      <c r="I35" s="71">
        <f t="shared" si="4"/>
      </c>
      <c r="J35" s="71">
        <f t="shared" si="5"/>
      </c>
      <c r="K35" s="62"/>
    </row>
    <row r="36" spans="1:11" ht="19.5" customHeight="1" thickBot="1">
      <c r="A36" s="54">
        <f>IF(OR(C1=2,C1=4,C1=6,C1=9,C1=11),"--",A35+1)</f>
        <v>39478</v>
      </c>
      <c r="B36" s="55">
        <f t="shared" si="7"/>
        <v>39478</v>
      </c>
      <c r="C36" s="72"/>
      <c r="D36" s="72"/>
      <c r="E36" s="73">
        <f t="shared" si="0"/>
      </c>
      <c r="F36" s="73">
        <f t="shared" si="1"/>
      </c>
      <c r="G36" s="74">
        <f t="shared" si="2"/>
      </c>
      <c r="H36" s="74">
        <f t="shared" si="3"/>
      </c>
      <c r="I36" s="74">
        <f t="shared" si="4"/>
      </c>
      <c r="J36" s="74">
        <f t="shared" si="5"/>
      </c>
      <c r="K36" s="63"/>
    </row>
    <row r="37" spans="3:6" ht="19.5" customHeight="1" thickBot="1">
      <c r="C37" s="40"/>
      <c r="D37" s="40"/>
      <c r="E37" s="40"/>
      <c r="F37" s="40"/>
    </row>
    <row r="38" spans="3:11" ht="19.5" customHeight="1">
      <c r="C38" s="40"/>
      <c r="D38" s="40"/>
      <c r="E38" s="40"/>
      <c r="F38" s="176" t="str">
        <f>C1&amp;" 月分給与明細"</f>
        <v>1 月分給与明細</v>
      </c>
      <c r="G38" s="176"/>
      <c r="H38" s="177" t="s">
        <v>40</v>
      </c>
      <c r="I38" s="178"/>
      <c r="J38" s="179">
        <f>SUM(F6:F36)</f>
        <v>1.9027777777777781</v>
      </c>
      <c r="K38" s="180"/>
    </row>
    <row r="39" spans="3:11" ht="19.5" customHeight="1">
      <c r="C39" s="40"/>
      <c r="D39" s="40"/>
      <c r="E39" s="40"/>
      <c r="F39" s="40"/>
      <c r="H39" s="172" t="s">
        <v>66</v>
      </c>
      <c r="I39" s="173"/>
      <c r="J39" s="174">
        <f>SUM(H6:H36)</f>
        <v>46800</v>
      </c>
      <c r="K39" s="175"/>
    </row>
    <row r="40" spans="3:11" ht="19.5" customHeight="1">
      <c r="C40" s="40"/>
      <c r="D40" s="40"/>
      <c r="E40" s="40"/>
      <c r="F40" s="40"/>
      <c r="H40" s="172" t="s">
        <v>67</v>
      </c>
      <c r="I40" s="173"/>
      <c r="J40" s="174">
        <f>-J39*0.1</f>
        <v>-4680</v>
      </c>
      <c r="K40" s="175"/>
    </row>
    <row r="41" spans="3:11" ht="19.5" customHeight="1">
      <c r="C41" s="40"/>
      <c r="D41" s="40"/>
      <c r="E41" s="40"/>
      <c r="F41" s="40"/>
      <c r="H41" s="172" t="s">
        <v>48</v>
      </c>
      <c r="I41" s="173"/>
      <c r="J41" s="174">
        <f>SUM(I6:I36)</f>
        <v>4500</v>
      </c>
      <c r="K41" s="175"/>
    </row>
    <row r="42" spans="3:11" ht="19.5" customHeight="1" thickBot="1">
      <c r="C42" s="40"/>
      <c r="D42" s="40"/>
      <c r="E42" s="40"/>
      <c r="F42" s="40"/>
      <c r="H42" s="168" t="s">
        <v>68</v>
      </c>
      <c r="I42" s="169"/>
      <c r="J42" s="170">
        <f>SUM(J39:J41)</f>
        <v>46620</v>
      </c>
      <c r="K42" s="171"/>
    </row>
    <row r="44" spans="2:4" ht="19.5" customHeight="1">
      <c r="B44" s="56"/>
      <c r="C44" s="56"/>
      <c r="D44" s="57"/>
    </row>
    <row r="45" spans="2:4" ht="19.5" customHeight="1">
      <c r="B45" s="56"/>
      <c r="C45" s="56"/>
      <c r="D45" s="57"/>
    </row>
    <row r="46" spans="2:4" ht="19.5" customHeight="1">
      <c r="B46" s="58"/>
      <c r="C46" s="56"/>
      <c r="D46" s="57"/>
    </row>
    <row r="47" spans="2:4" ht="19.5" customHeight="1">
      <c r="B47" s="56"/>
      <c r="C47" s="56"/>
      <c r="D47" s="57"/>
    </row>
    <row r="48" spans="2:4" ht="19.5" customHeight="1">
      <c r="B48" s="58"/>
      <c r="C48" s="56"/>
      <c r="D48" s="57"/>
    </row>
    <row r="49" spans="2:4" ht="19.5" customHeight="1">
      <c r="B49" s="56"/>
      <c r="C49" s="59"/>
      <c r="D49" s="57"/>
    </row>
    <row r="50" spans="2:4" ht="19.5" customHeight="1">
      <c r="B50" s="58"/>
      <c r="C50" s="56"/>
      <c r="D50" s="57"/>
    </row>
    <row r="51" spans="2:4" ht="19.5" customHeight="1">
      <c r="B51" s="58"/>
      <c r="C51" s="56"/>
      <c r="D51" s="57"/>
    </row>
    <row r="52" spans="2:4" ht="19.5" customHeight="1">
      <c r="B52" s="58"/>
      <c r="C52" s="56"/>
      <c r="D52" s="57"/>
    </row>
    <row r="53" spans="2:4" ht="19.5" customHeight="1">
      <c r="B53" s="58"/>
      <c r="C53" s="56"/>
      <c r="D53" s="57"/>
    </row>
    <row r="54" spans="2:4" ht="19.5" customHeight="1">
      <c r="B54" s="58"/>
      <c r="C54" s="56"/>
      <c r="D54" s="57"/>
    </row>
    <row r="55" spans="2:4" ht="19.5" customHeight="1">
      <c r="B55" s="58"/>
      <c r="C55" s="56"/>
      <c r="D55" s="57"/>
    </row>
    <row r="56" spans="2:4" ht="19.5" customHeight="1">
      <c r="B56" s="58"/>
      <c r="C56" s="56"/>
      <c r="D56" s="57"/>
    </row>
    <row r="57" spans="2:4" ht="19.5" customHeight="1">
      <c r="B57" s="56"/>
      <c r="C57" s="56"/>
      <c r="D57" s="57"/>
    </row>
    <row r="58" spans="2:4" ht="19.5" customHeight="1">
      <c r="B58" s="56"/>
      <c r="C58" s="56"/>
      <c r="D58" s="57"/>
    </row>
    <row r="59" spans="1:4" ht="19.5" customHeight="1">
      <c r="A59" s="57"/>
      <c r="B59" s="56"/>
      <c r="C59" s="56"/>
      <c r="D59" s="57"/>
    </row>
    <row r="60" spans="1:4" ht="19.5" customHeight="1">
      <c r="A60" s="57"/>
      <c r="B60" s="56"/>
      <c r="C60" s="56"/>
      <c r="D60" s="57"/>
    </row>
    <row r="61" spans="1:4" ht="19.5" customHeight="1">
      <c r="A61" s="57"/>
      <c r="B61" s="57"/>
      <c r="C61" s="57"/>
      <c r="D61" s="57"/>
    </row>
  </sheetData>
  <mergeCells count="20">
    <mergeCell ref="I3:I4"/>
    <mergeCell ref="B3:C4"/>
    <mergeCell ref="A3:A4"/>
    <mergeCell ref="D3:F3"/>
    <mergeCell ref="D4:F4"/>
    <mergeCell ref="A1:B2"/>
    <mergeCell ref="C1:C2"/>
    <mergeCell ref="D1:H2"/>
    <mergeCell ref="I1:I2"/>
    <mergeCell ref="F38:G38"/>
    <mergeCell ref="H38:I38"/>
    <mergeCell ref="J38:K38"/>
    <mergeCell ref="H39:I39"/>
    <mergeCell ref="J39:K39"/>
    <mergeCell ref="H42:I42"/>
    <mergeCell ref="J42:K42"/>
    <mergeCell ref="H40:I40"/>
    <mergeCell ref="J40:K40"/>
    <mergeCell ref="H41:I41"/>
    <mergeCell ref="J41:K41"/>
  </mergeCells>
  <conditionalFormatting sqref="B6">
    <cfRule type="cellIs" priority="1" dxfId="0" operator="equal" stopIfTrue="1">
      <formula>"Sun"</formula>
    </cfRule>
  </conditionalFormatting>
  <printOptions/>
  <pageMargins left="0.22" right="0.15748031496062992" top="0.5905511811023623" bottom="0.2362204724409449" header="0.19" footer="0.196850393700787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Z23"/>
  <sheetViews>
    <sheetView workbookViewId="0" topLeftCell="J1">
      <selection activeCell="AG13" sqref="AG13"/>
    </sheetView>
  </sheetViews>
  <sheetFormatPr defaultColWidth="8.796875" defaultRowHeight="22.5" customHeight="1"/>
  <cols>
    <col min="1" max="1" width="1.69921875" style="90" customWidth="1"/>
    <col min="2" max="2" width="5.59765625" style="90" customWidth="1"/>
    <col min="3" max="13" width="2.796875" style="90" customWidth="1"/>
    <col min="14" max="23" width="2.69921875" style="90" customWidth="1"/>
    <col min="24" max="26" width="3.69921875" style="90" customWidth="1"/>
    <col min="27" max="30" width="4" style="90" customWidth="1"/>
    <col min="31" max="16384" width="2.5" style="90" customWidth="1"/>
  </cols>
  <sheetData>
    <row r="1" ht="15" customHeight="1"/>
    <row r="2" spans="2:30" ht="22.5" customHeight="1">
      <c r="B2" s="293" t="s">
        <v>139</v>
      </c>
      <c r="C2" s="306" t="s">
        <v>141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266" t="s">
        <v>83</v>
      </c>
      <c r="U2" s="266"/>
      <c r="V2" s="266" t="s">
        <v>138</v>
      </c>
      <c r="W2" s="266"/>
      <c r="X2" s="266"/>
      <c r="Y2" s="266"/>
      <c r="Z2" s="266"/>
      <c r="AA2" s="303" t="s">
        <v>142</v>
      </c>
      <c r="AB2" s="304"/>
      <c r="AC2" s="304"/>
      <c r="AD2" s="305"/>
    </row>
    <row r="3" spans="2:43" ht="30" customHeight="1">
      <c r="B3" s="293"/>
      <c r="C3" s="105"/>
      <c r="D3" s="105"/>
      <c r="E3" s="105"/>
      <c r="F3" s="108"/>
      <c r="G3" s="109"/>
      <c r="H3" s="105"/>
      <c r="I3" s="105"/>
      <c r="J3" s="106"/>
      <c r="K3" s="108"/>
      <c r="L3" s="109"/>
      <c r="M3" s="105"/>
      <c r="N3" s="104"/>
      <c r="O3" s="104"/>
      <c r="P3" s="104"/>
      <c r="Q3" s="107"/>
      <c r="R3" s="110"/>
      <c r="S3" s="107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24.75" customHeight="1">
      <c r="B4" s="291" t="s">
        <v>140</v>
      </c>
      <c r="C4" s="217" t="s">
        <v>81</v>
      </c>
      <c r="D4" s="218"/>
      <c r="E4" s="219"/>
      <c r="F4" s="312" t="s">
        <v>137</v>
      </c>
      <c r="G4" s="313"/>
      <c r="H4" s="267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268"/>
      <c r="V4" s="249" t="s">
        <v>107</v>
      </c>
      <c r="W4" s="296" t="s">
        <v>143</v>
      </c>
      <c r="X4" s="297"/>
      <c r="Y4" s="297"/>
      <c r="Z4" s="294" t="s">
        <v>150</v>
      </c>
      <c r="AA4" s="294"/>
      <c r="AB4" s="294"/>
      <c r="AC4" s="294"/>
      <c r="AD4" s="295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3" ht="24.75" customHeight="1">
      <c r="B5" s="291"/>
      <c r="C5" s="220"/>
      <c r="D5" s="221"/>
      <c r="E5" s="222"/>
      <c r="F5" s="258" t="s">
        <v>82</v>
      </c>
      <c r="G5" s="222"/>
      <c r="H5" s="307" t="s">
        <v>159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250"/>
      <c r="W5" s="223" t="s">
        <v>144</v>
      </c>
      <c r="X5" s="224"/>
      <c r="Y5" s="224"/>
      <c r="Z5" s="298" t="s">
        <v>145</v>
      </c>
      <c r="AA5" s="298"/>
      <c r="AB5" s="298"/>
      <c r="AC5" s="298"/>
      <c r="AD5" s="299"/>
      <c r="AG5" s="96"/>
      <c r="AH5" s="96"/>
      <c r="AI5" s="111"/>
      <c r="AJ5" s="112"/>
      <c r="AK5" s="112"/>
      <c r="AL5" s="112"/>
      <c r="AM5" s="112"/>
      <c r="AN5" s="112"/>
      <c r="AO5" s="112"/>
      <c r="AP5" s="112"/>
      <c r="AQ5" s="96"/>
    </row>
    <row r="6" spans="2:43" ht="37.5" customHeight="1">
      <c r="B6" s="291"/>
      <c r="C6" s="223"/>
      <c r="D6" s="224"/>
      <c r="E6" s="225"/>
      <c r="F6" s="223"/>
      <c r="G6" s="225"/>
      <c r="H6" s="310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08"/>
      <c r="U6" s="309"/>
      <c r="V6" s="250"/>
      <c r="W6" s="300" t="s">
        <v>147</v>
      </c>
      <c r="X6" s="301"/>
      <c r="Y6" s="284" t="s">
        <v>146</v>
      </c>
      <c r="Z6" s="284"/>
      <c r="AA6" s="284"/>
      <c r="AB6" s="284"/>
      <c r="AC6" s="284"/>
      <c r="AD6" s="285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</row>
    <row r="7" spans="2:43" ht="27" customHeight="1">
      <c r="B7" s="291"/>
      <c r="C7" s="230" t="s">
        <v>83</v>
      </c>
      <c r="D7" s="231"/>
      <c r="E7" s="231"/>
      <c r="F7" s="231"/>
      <c r="G7" s="231"/>
      <c r="H7" s="223" t="s">
        <v>84</v>
      </c>
      <c r="I7" s="224"/>
      <c r="J7" s="224"/>
      <c r="K7" s="224"/>
      <c r="L7" s="224"/>
      <c r="M7" s="225"/>
      <c r="N7" s="230" t="s">
        <v>85</v>
      </c>
      <c r="O7" s="231"/>
      <c r="P7" s="231"/>
      <c r="Q7" s="231"/>
      <c r="R7" s="231"/>
      <c r="S7" s="232"/>
      <c r="T7" s="230" t="s">
        <v>86</v>
      </c>
      <c r="U7" s="231"/>
      <c r="V7" s="231"/>
      <c r="W7" s="231"/>
      <c r="X7" s="231"/>
      <c r="Y7" s="232"/>
      <c r="Z7" s="230" t="s">
        <v>87</v>
      </c>
      <c r="AA7" s="231"/>
      <c r="AB7" s="231"/>
      <c r="AC7" s="231"/>
      <c r="AD7" s="232"/>
      <c r="AG7" s="96"/>
      <c r="AH7" s="113"/>
      <c r="AI7" s="112"/>
      <c r="AJ7" s="112"/>
      <c r="AK7" s="112"/>
      <c r="AL7" s="112"/>
      <c r="AM7" s="112"/>
      <c r="AN7" s="112"/>
      <c r="AO7" s="112"/>
      <c r="AP7" s="96"/>
      <c r="AQ7" s="96"/>
    </row>
    <row r="8" spans="2:43" ht="12" customHeight="1">
      <c r="B8" s="291"/>
      <c r="C8" s="238"/>
      <c r="D8" s="239"/>
      <c r="E8" s="239"/>
      <c r="F8" s="239"/>
      <c r="G8" s="240"/>
      <c r="H8" s="246" t="s">
        <v>89</v>
      </c>
      <c r="I8" s="247"/>
      <c r="J8" s="247"/>
      <c r="K8" s="247"/>
      <c r="L8" s="247"/>
      <c r="M8" s="248"/>
      <c r="N8" s="244" t="s">
        <v>89</v>
      </c>
      <c r="O8" s="244"/>
      <c r="P8" s="244"/>
      <c r="Q8" s="244"/>
      <c r="R8" s="244"/>
      <c r="S8" s="245"/>
      <c r="T8" s="246" t="s">
        <v>89</v>
      </c>
      <c r="U8" s="247"/>
      <c r="V8" s="247"/>
      <c r="W8" s="247"/>
      <c r="X8" s="247"/>
      <c r="Y8" s="248"/>
      <c r="Z8" s="246" t="s">
        <v>89</v>
      </c>
      <c r="AA8" s="247"/>
      <c r="AB8" s="247"/>
      <c r="AC8" s="247"/>
      <c r="AD8" s="248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</row>
    <row r="9" spans="2:43" ht="37.5" customHeight="1">
      <c r="B9" s="291"/>
      <c r="C9" s="235" t="s">
        <v>88</v>
      </c>
      <c r="D9" s="236"/>
      <c r="E9" s="236"/>
      <c r="F9" s="236"/>
      <c r="G9" s="237"/>
      <c r="H9" s="233">
        <v>4560000</v>
      </c>
      <c r="I9" s="233"/>
      <c r="J9" s="233"/>
      <c r="K9" s="233"/>
      <c r="L9" s="233"/>
      <c r="M9" s="234"/>
      <c r="N9" s="233">
        <v>2880000</v>
      </c>
      <c r="O9" s="233"/>
      <c r="P9" s="233"/>
      <c r="Q9" s="233"/>
      <c r="R9" s="233"/>
      <c r="S9" s="234"/>
      <c r="T9" s="233">
        <v>920000</v>
      </c>
      <c r="U9" s="233"/>
      <c r="V9" s="233"/>
      <c r="W9" s="233"/>
      <c r="X9" s="233"/>
      <c r="Y9" s="234"/>
      <c r="Z9" s="252">
        <v>92000</v>
      </c>
      <c r="AA9" s="233"/>
      <c r="AB9" s="233"/>
      <c r="AC9" s="233"/>
      <c r="AD9" s="234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</row>
    <row r="10" spans="2:43" ht="36" customHeight="1">
      <c r="B10" s="291"/>
      <c r="C10" s="258" t="s">
        <v>98</v>
      </c>
      <c r="D10" s="221"/>
      <c r="E10" s="221"/>
      <c r="F10" s="221"/>
      <c r="G10" s="97"/>
      <c r="H10" s="259" t="s">
        <v>132</v>
      </c>
      <c r="I10" s="218"/>
      <c r="J10" s="218"/>
      <c r="K10" s="219"/>
      <c r="L10" s="241" t="s">
        <v>148</v>
      </c>
      <c r="M10" s="226"/>
      <c r="N10" s="226"/>
      <c r="O10" s="226"/>
      <c r="P10" s="226"/>
      <c r="Q10" s="226"/>
      <c r="R10" s="226"/>
      <c r="S10" s="242" t="s">
        <v>149</v>
      </c>
      <c r="T10" s="228"/>
      <c r="U10" s="229"/>
      <c r="V10" s="253" t="s">
        <v>103</v>
      </c>
      <c r="W10" s="254"/>
      <c r="X10" s="254"/>
      <c r="Y10" s="253" t="s">
        <v>104</v>
      </c>
      <c r="Z10" s="254"/>
      <c r="AA10" s="253" t="s">
        <v>105</v>
      </c>
      <c r="AB10" s="254"/>
      <c r="AC10" s="270" t="s">
        <v>106</v>
      </c>
      <c r="AD10" s="271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</row>
    <row r="11" spans="2:30" ht="26.25" customHeight="1">
      <c r="B11" s="291"/>
      <c r="C11" s="223"/>
      <c r="D11" s="224"/>
      <c r="E11" s="224"/>
      <c r="F11" s="224"/>
      <c r="G11" s="120" t="s">
        <v>91</v>
      </c>
      <c r="H11" s="224"/>
      <c r="I11" s="224"/>
      <c r="J11" s="224"/>
      <c r="K11" s="225"/>
      <c r="L11" s="226" t="s">
        <v>90</v>
      </c>
      <c r="M11" s="226"/>
      <c r="N11" s="227" t="s">
        <v>91</v>
      </c>
      <c r="O11" s="228"/>
      <c r="P11" s="229"/>
      <c r="Q11" s="228" t="s">
        <v>92</v>
      </c>
      <c r="R11" s="229"/>
      <c r="S11" s="226" t="s">
        <v>96</v>
      </c>
      <c r="T11" s="243"/>
      <c r="U11" s="101" t="s">
        <v>97</v>
      </c>
      <c r="V11" s="255"/>
      <c r="W11" s="241"/>
      <c r="X11" s="241"/>
      <c r="Y11" s="255"/>
      <c r="Z11" s="241"/>
      <c r="AA11" s="255"/>
      <c r="AB11" s="241"/>
      <c r="AC11" s="272"/>
      <c r="AD11" s="273"/>
    </row>
    <row r="12" spans="2:30" ht="16.5" customHeight="1">
      <c r="B12" s="291"/>
      <c r="C12" s="91" t="s">
        <v>99</v>
      </c>
      <c r="D12" s="91" t="s">
        <v>100</v>
      </c>
      <c r="E12" s="91" t="s">
        <v>101</v>
      </c>
      <c r="F12" s="91" t="s">
        <v>102</v>
      </c>
      <c r="G12" s="256"/>
      <c r="H12" s="260">
        <v>460000</v>
      </c>
      <c r="I12" s="260"/>
      <c r="J12" s="260"/>
      <c r="K12" s="260"/>
      <c r="L12" s="99" t="s">
        <v>93</v>
      </c>
      <c r="M12" s="95" t="s">
        <v>94</v>
      </c>
      <c r="N12" s="94" t="s">
        <v>95</v>
      </c>
      <c r="O12" s="98" t="s">
        <v>93</v>
      </c>
      <c r="P12" s="99" t="s">
        <v>94</v>
      </c>
      <c r="Q12" s="93" t="s">
        <v>93</v>
      </c>
      <c r="R12" s="99" t="s">
        <v>94</v>
      </c>
      <c r="S12" s="100" t="s">
        <v>95</v>
      </c>
      <c r="T12" s="95" t="s">
        <v>93</v>
      </c>
      <c r="U12" s="95" t="s">
        <v>93</v>
      </c>
      <c r="V12" s="261" t="s">
        <v>89</v>
      </c>
      <c r="W12" s="262"/>
      <c r="X12" s="263"/>
      <c r="Y12" s="261" t="s">
        <v>89</v>
      </c>
      <c r="Z12" s="263"/>
      <c r="AA12" s="261" t="s">
        <v>89</v>
      </c>
      <c r="AB12" s="263"/>
      <c r="AC12" s="261" t="s">
        <v>89</v>
      </c>
      <c r="AD12" s="263"/>
    </row>
    <row r="13" spans="2:39" ht="30" customHeight="1">
      <c r="B13" s="291"/>
      <c r="C13" s="92" t="s">
        <v>142</v>
      </c>
      <c r="D13" s="92"/>
      <c r="E13" s="92"/>
      <c r="F13" s="92"/>
      <c r="G13" s="257"/>
      <c r="H13" s="260"/>
      <c r="I13" s="260"/>
      <c r="J13" s="260"/>
      <c r="K13" s="260"/>
      <c r="L13" s="114"/>
      <c r="M13" s="103"/>
      <c r="N13" s="115"/>
      <c r="O13" s="116">
        <v>1</v>
      </c>
      <c r="P13" s="114"/>
      <c r="Q13" s="102"/>
      <c r="R13" s="114"/>
      <c r="S13" s="117"/>
      <c r="T13" s="103"/>
      <c r="U13" s="103"/>
      <c r="V13" s="274">
        <v>504500</v>
      </c>
      <c r="W13" s="275"/>
      <c r="X13" s="276"/>
      <c r="Y13" s="274">
        <v>50000</v>
      </c>
      <c r="Z13" s="276"/>
      <c r="AA13" s="274">
        <v>20000</v>
      </c>
      <c r="AB13" s="276"/>
      <c r="AC13" s="274">
        <v>30000</v>
      </c>
      <c r="AD13" s="276"/>
      <c r="AG13" s="123"/>
      <c r="AH13" s="123"/>
      <c r="AI13" s="123"/>
      <c r="AJ13" s="123"/>
      <c r="AK13" s="123"/>
      <c r="AL13" s="123"/>
      <c r="AM13" s="123"/>
    </row>
    <row r="14" spans="2:52" ht="27" customHeight="1">
      <c r="B14" s="291"/>
      <c r="C14" s="238" t="s">
        <v>156</v>
      </c>
      <c r="D14" s="287"/>
      <c r="E14" s="302" t="s">
        <v>154</v>
      </c>
      <c r="F14" s="302"/>
      <c r="G14" s="302"/>
      <c r="H14" s="302"/>
      <c r="I14" s="302"/>
      <c r="J14" s="302"/>
      <c r="K14" s="251">
        <v>120000</v>
      </c>
      <c r="L14" s="251"/>
      <c r="M14" s="251"/>
      <c r="N14" s="90" t="s">
        <v>89</v>
      </c>
      <c r="O14" s="302" t="s">
        <v>162</v>
      </c>
      <c r="P14" s="302"/>
      <c r="Q14" s="302"/>
      <c r="R14" s="302"/>
      <c r="S14" s="302"/>
      <c r="T14" s="251">
        <v>140000</v>
      </c>
      <c r="U14" s="251"/>
      <c r="V14" s="251"/>
      <c r="W14" s="90" t="s">
        <v>89</v>
      </c>
      <c r="X14" s="265" t="s">
        <v>108</v>
      </c>
      <c r="Y14" s="266"/>
      <c r="Z14" s="266"/>
      <c r="AA14" s="266"/>
      <c r="AB14" s="264">
        <v>1230000</v>
      </c>
      <c r="AC14" s="264"/>
      <c r="AD14" s="264"/>
      <c r="AF14" s="121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</row>
    <row r="15" spans="2:52" ht="27" customHeight="1">
      <c r="B15" s="291"/>
      <c r="C15" s="288" t="s">
        <v>155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90"/>
      <c r="X15" s="266" t="s">
        <v>151</v>
      </c>
      <c r="Y15" s="266"/>
      <c r="Z15" s="266"/>
      <c r="AA15" s="266"/>
      <c r="AB15" s="264">
        <v>240000</v>
      </c>
      <c r="AC15" s="264"/>
      <c r="AD15" s="264"/>
      <c r="AF15" s="122"/>
      <c r="AG15" s="123"/>
      <c r="AH15" s="123"/>
      <c r="AI15" s="123"/>
      <c r="AJ15" s="123"/>
      <c r="AK15" s="123"/>
      <c r="AL15" s="123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</row>
    <row r="16" spans="2:52" ht="27" customHeight="1">
      <c r="B16" s="291"/>
      <c r="C16" s="257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43"/>
      <c r="X16" s="266" t="s">
        <v>152</v>
      </c>
      <c r="Y16" s="266"/>
      <c r="Z16" s="266"/>
      <c r="AA16" s="266"/>
      <c r="AB16" s="264">
        <v>58000</v>
      </c>
      <c r="AC16" s="264"/>
      <c r="AD16" s="264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</row>
    <row r="17" spans="2:30" ht="24.75" customHeight="1">
      <c r="B17" s="291"/>
      <c r="C17" s="279" t="s">
        <v>109</v>
      </c>
      <c r="D17" s="279" t="s">
        <v>110</v>
      </c>
      <c r="E17" s="277" t="s">
        <v>112</v>
      </c>
      <c r="F17" s="278"/>
      <c r="G17" s="228" t="s">
        <v>134</v>
      </c>
      <c r="H17" s="229"/>
      <c r="I17" s="279" t="s">
        <v>135</v>
      </c>
      <c r="J17" s="279" t="s">
        <v>113</v>
      </c>
      <c r="K17" s="279" t="s">
        <v>114</v>
      </c>
      <c r="L17" s="279" t="s">
        <v>115</v>
      </c>
      <c r="M17" s="279" t="s">
        <v>116</v>
      </c>
      <c r="N17" s="208" t="s">
        <v>117</v>
      </c>
      <c r="O17" s="208"/>
      <c r="P17" s="208"/>
      <c r="Q17" s="208"/>
      <c r="R17" s="208"/>
      <c r="S17" s="208"/>
      <c r="T17" s="208"/>
      <c r="U17" s="208"/>
      <c r="V17" s="208"/>
      <c r="W17" s="208"/>
      <c r="X17" s="208" t="s">
        <v>123</v>
      </c>
      <c r="Y17" s="208"/>
      <c r="Z17" s="208"/>
      <c r="AA17" s="208"/>
      <c r="AB17" s="208"/>
      <c r="AC17" s="208"/>
      <c r="AD17" s="208"/>
    </row>
    <row r="18" spans="2:30" ht="18.75" customHeight="1">
      <c r="B18" s="291"/>
      <c r="C18" s="279"/>
      <c r="D18" s="279"/>
      <c r="E18" s="280" t="s">
        <v>96</v>
      </c>
      <c r="F18" s="282" t="s">
        <v>97</v>
      </c>
      <c r="G18" s="282" t="s">
        <v>111</v>
      </c>
      <c r="H18" s="282" t="s">
        <v>96</v>
      </c>
      <c r="I18" s="279"/>
      <c r="J18" s="279"/>
      <c r="K18" s="279"/>
      <c r="L18" s="279"/>
      <c r="M18" s="279"/>
      <c r="N18" s="269" t="s">
        <v>118</v>
      </c>
      <c r="O18" s="218"/>
      <c r="P18" s="269" t="s">
        <v>119</v>
      </c>
      <c r="Q18" s="218"/>
      <c r="R18" s="269" t="s">
        <v>120</v>
      </c>
      <c r="S18" s="218"/>
      <c r="T18" s="269" t="s">
        <v>121</v>
      </c>
      <c r="U18" s="218"/>
      <c r="V18" s="208" t="s">
        <v>122</v>
      </c>
      <c r="W18" s="208"/>
      <c r="X18" s="220" t="s">
        <v>124</v>
      </c>
      <c r="Y18" s="220" t="s">
        <v>125</v>
      </c>
      <c r="Z18" s="220" t="s">
        <v>126</v>
      </c>
      <c r="AA18" s="220" t="s">
        <v>127</v>
      </c>
      <c r="AB18" s="220" t="s">
        <v>120</v>
      </c>
      <c r="AC18" s="220" t="s">
        <v>121</v>
      </c>
      <c r="AD18" s="208" t="s">
        <v>122</v>
      </c>
    </row>
    <row r="19" spans="2:30" ht="18.75" customHeight="1">
      <c r="B19" s="291"/>
      <c r="C19" s="279"/>
      <c r="D19" s="279"/>
      <c r="E19" s="281"/>
      <c r="F19" s="283"/>
      <c r="G19" s="283"/>
      <c r="H19" s="283"/>
      <c r="I19" s="279"/>
      <c r="J19" s="279"/>
      <c r="K19" s="279"/>
      <c r="L19" s="279"/>
      <c r="M19" s="279"/>
      <c r="N19" s="223"/>
      <c r="O19" s="224"/>
      <c r="P19" s="223"/>
      <c r="Q19" s="224"/>
      <c r="R19" s="223"/>
      <c r="S19" s="224"/>
      <c r="T19" s="223"/>
      <c r="U19" s="224"/>
      <c r="V19" s="208"/>
      <c r="W19" s="208"/>
      <c r="X19" s="223"/>
      <c r="Y19" s="223"/>
      <c r="Z19" s="223"/>
      <c r="AA19" s="223"/>
      <c r="AB19" s="223"/>
      <c r="AC19" s="223"/>
      <c r="AD19" s="208"/>
    </row>
    <row r="20" spans="2:30" ht="33.75" customHeight="1">
      <c r="B20" s="291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267"/>
      <c r="O20" s="268"/>
      <c r="P20" s="267"/>
      <c r="Q20" s="268"/>
      <c r="R20" s="267"/>
      <c r="S20" s="268"/>
      <c r="T20" s="267"/>
      <c r="U20" s="268"/>
      <c r="V20" s="267"/>
      <c r="W20" s="268"/>
      <c r="X20" s="118"/>
      <c r="Y20" s="118"/>
      <c r="Z20" s="119" t="s">
        <v>133</v>
      </c>
      <c r="AA20" s="118"/>
      <c r="AB20" s="119">
        <v>25</v>
      </c>
      <c r="AC20" s="119">
        <v>4</v>
      </c>
      <c r="AD20" s="119">
        <v>10</v>
      </c>
    </row>
    <row r="21" spans="2:30" ht="45" customHeight="1">
      <c r="B21" s="291"/>
      <c r="C21" s="203" t="s">
        <v>128</v>
      </c>
      <c r="D21" s="204"/>
      <c r="E21" s="207" t="s">
        <v>157</v>
      </c>
      <c r="F21" s="208"/>
      <c r="G21" s="208"/>
      <c r="H21" s="208"/>
      <c r="I21" s="209" t="s">
        <v>131</v>
      </c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</row>
    <row r="22" spans="2:30" ht="45" customHeight="1">
      <c r="B22" s="291"/>
      <c r="C22" s="205"/>
      <c r="D22" s="206"/>
      <c r="E22" s="207" t="s">
        <v>158</v>
      </c>
      <c r="F22" s="208"/>
      <c r="G22" s="208"/>
      <c r="H22" s="208"/>
      <c r="I22" s="212" t="s">
        <v>130</v>
      </c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4" t="s">
        <v>129</v>
      </c>
      <c r="Y22" s="214"/>
      <c r="Z22" s="215" t="s">
        <v>136</v>
      </c>
      <c r="AA22" s="215"/>
      <c r="AB22" s="215"/>
      <c r="AC22" s="215"/>
      <c r="AD22" s="216"/>
    </row>
    <row r="23" spans="3:30" ht="22.5" customHeight="1">
      <c r="C23" s="286" t="s">
        <v>153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</row>
  </sheetData>
  <mergeCells count="111">
    <mergeCell ref="O14:S14"/>
    <mergeCell ref="E14:J14"/>
    <mergeCell ref="V2:Z2"/>
    <mergeCell ref="AA2:AD2"/>
    <mergeCell ref="T2:U2"/>
    <mergeCell ref="C2:S2"/>
    <mergeCell ref="F5:G6"/>
    <mergeCell ref="H5:U6"/>
    <mergeCell ref="F4:G4"/>
    <mergeCell ref="H4:U4"/>
    <mergeCell ref="B4:B22"/>
    <mergeCell ref="T3:U3"/>
    <mergeCell ref="V3:Z3"/>
    <mergeCell ref="AA3:AD3"/>
    <mergeCell ref="B2:B3"/>
    <mergeCell ref="Z4:AD4"/>
    <mergeCell ref="W4:Y4"/>
    <mergeCell ref="W5:Y5"/>
    <mergeCell ref="Z5:AD5"/>
    <mergeCell ref="W6:X6"/>
    <mergeCell ref="Y6:AD6"/>
    <mergeCell ref="C23:AD23"/>
    <mergeCell ref="C14:D14"/>
    <mergeCell ref="C15:W15"/>
    <mergeCell ref="C16:W16"/>
    <mergeCell ref="K14:M14"/>
    <mergeCell ref="J17:J19"/>
    <mergeCell ref="K17:K19"/>
    <mergeCell ref="L17:L19"/>
    <mergeCell ref="M17:M19"/>
    <mergeCell ref="E17:F17"/>
    <mergeCell ref="C17:C19"/>
    <mergeCell ref="D17:D19"/>
    <mergeCell ref="I17:I19"/>
    <mergeCell ref="G17:H17"/>
    <mergeCell ref="E18:E19"/>
    <mergeCell ref="F18:F19"/>
    <mergeCell ref="G18:G19"/>
    <mergeCell ref="H18:H19"/>
    <mergeCell ref="N17:W17"/>
    <mergeCell ref="N18:O19"/>
    <mergeCell ref="AC10:AD11"/>
    <mergeCell ref="AC12:AD12"/>
    <mergeCell ref="V13:X13"/>
    <mergeCell ref="Y13:Z13"/>
    <mergeCell ref="AA13:AB13"/>
    <mergeCell ref="AC13:AD13"/>
    <mergeCell ref="P18:Q19"/>
    <mergeCell ref="R18:S19"/>
    <mergeCell ref="N20:O20"/>
    <mergeCell ref="P20:Q20"/>
    <mergeCell ref="R20:S20"/>
    <mergeCell ref="T20:U20"/>
    <mergeCell ref="T18:U19"/>
    <mergeCell ref="V18:W19"/>
    <mergeCell ref="AB18:AB19"/>
    <mergeCell ref="AC18:AC19"/>
    <mergeCell ref="AD18:AD19"/>
    <mergeCell ref="V20:W20"/>
    <mergeCell ref="X18:X19"/>
    <mergeCell ref="Y18:Y19"/>
    <mergeCell ref="Z18:Z19"/>
    <mergeCell ref="AA18:AA19"/>
    <mergeCell ref="AB15:AD15"/>
    <mergeCell ref="AB16:AD16"/>
    <mergeCell ref="X17:AD17"/>
    <mergeCell ref="X16:AA16"/>
    <mergeCell ref="X15:AA15"/>
    <mergeCell ref="V12:X12"/>
    <mergeCell ref="AA12:AB12"/>
    <mergeCell ref="Y12:Z12"/>
    <mergeCell ref="AB14:AD14"/>
    <mergeCell ref="X14:AA14"/>
    <mergeCell ref="G12:G13"/>
    <mergeCell ref="C10:F11"/>
    <mergeCell ref="H10:K11"/>
    <mergeCell ref="H12:K13"/>
    <mergeCell ref="Z7:AD7"/>
    <mergeCell ref="V4:V6"/>
    <mergeCell ref="T14:V14"/>
    <mergeCell ref="T9:Y9"/>
    <mergeCell ref="Z9:AD9"/>
    <mergeCell ref="T8:Y8"/>
    <mergeCell ref="Z8:AD8"/>
    <mergeCell ref="V10:X11"/>
    <mergeCell ref="Y10:Z11"/>
    <mergeCell ref="AA10:AB11"/>
    <mergeCell ref="L10:R10"/>
    <mergeCell ref="S10:U10"/>
    <mergeCell ref="S11:T11"/>
    <mergeCell ref="T7:Y7"/>
    <mergeCell ref="N8:S8"/>
    <mergeCell ref="H8:M8"/>
    <mergeCell ref="H7:M7"/>
    <mergeCell ref="C4:E6"/>
    <mergeCell ref="L11:M11"/>
    <mergeCell ref="N11:P11"/>
    <mergeCell ref="N7:S7"/>
    <mergeCell ref="N9:S9"/>
    <mergeCell ref="C9:G9"/>
    <mergeCell ref="C8:G8"/>
    <mergeCell ref="C7:G7"/>
    <mergeCell ref="H9:M9"/>
    <mergeCell ref="Q11:R11"/>
    <mergeCell ref="C21:D22"/>
    <mergeCell ref="E21:H21"/>
    <mergeCell ref="E22:H22"/>
    <mergeCell ref="I21:AD21"/>
    <mergeCell ref="I22:W22"/>
    <mergeCell ref="X22:Y22"/>
    <mergeCell ref="Z22:AD22"/>
  </mergeCells>
  <printOptions horizontalCentered="1" verticalCentered="1"/>
  <pageMargins left="0.05" right="0.05" top="0.07" bottom="0.0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8.796875" defaultRowHeight="22.5" customHeight="1"/>
  <cols>
    <col min="1" max="1" width="6.69921875" style="84" customWidth="1"/>
    <col min="2" max="18" width="8.296875" style="0" customWidth="1"/>
    <col min="19" max="16384" width="10" style="0" customWidth="1"/>
  </cols>
  <sheetData>
    <row r="1" spans="1:18" ht="22.5" customHeight="1">
      <c r="A1" s="85" t="s">
        <v>5</v>
      </c>
      <c r="B1" s="315" t="s">
        <v>29</v>
      </c>
      <c r="C1" s="31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84" customFormat="1" ht="22.5" customHeight="1">
      <c r="A2" s="85"/>
      <c r="B2" s="315" t="s">
        <v>30</v>
      </c>
      <c r="C2" s="315"/>
      <c r="D2" s="85" t="s">
        <v>17</v>
      </c>
      <c r="E2" s="85" t="s">
        <v>18</v>
      </c>
      <c r="F2" s="85" t="s">
        <v>19</v>
      </c>
      <c r="G2" s="85" t="s">
        <v>20</v>
      </c>
      <c r="H2" s="85" t="s">
        <v>21</v>
      </c>
      <c r="I2" s="85" t="s">
        <v>22</v>
      </c>
      <c r="J2" s="85" t="s">
        <v>14</v>
      </c>
      <c r="K2" s="85" t="s">
        <v>80</v>
      </c>
      <c r="L2" s="85" t="s">
        <v>24</v>
      </c>
      <c r="M2" s="85" t="s">
        <v>25</v>
      </c>
      <c r="N2" s="85" t="s">
        <v>26</v>
      </c>
      <c r="O2" s="85" t="s">
        <v>27</v>
      </c>
      <c r="P2" s="85" t="s">
        <v>28</v>
      </c>
      <c r="Q2" s="85" t="s">
        <v>15</v>
      </c>
      <c r="R2" s="85" t="s">
        <v>13</v>
      </c>
    </row>
    <row r="3" spans="1:18" ht="22.5" customHeight="1">
      <c r="A3" s="85">
        <v>1</v>
      </c>
      <c r="B3" s="316" t="s">
        <v>32</v>
      </c>
      <c r="C3" s="85" t="s">
        <v>0</v>
      </c>
      <c r="D3" s="87">
        <v>100000</v>
      </c>
      <c r="E3" s="87">
        <v>100000</v>
      </c>
      <c r="F3" s="87">
        <v>100000</v>
      </c>
      <c r="G3" s="87">
        <v>100000</v>
      </c>
      <c r="H3" s="87">
        <v>100000</v>
      </c>
      <c r="I3" s="87">
        <v>100000</v>
      </c>
      <c r="J3" s="87">
        <f>SUM(D3:I3)</f>
        <v>600000</v>
      </c>
      <c r="K3" s="87">
        <v>120000</v>
      </c>
      <c r="L3" s="87">
        <v>120000</v>
      </c>
      <c r="M3" s="87">
        <v>120000</v>
      </c>
      <c r="N3" s="87">
        <v>120000</v>
      </c>
      <c r="O3" s="87">
        <v>120000</v>
      </c>
      <c r="P3" s="87">
        <v>120000</v>
      </c>
      <c r="Q3" s="21">
        <f>SUM(K3:P3)</f>
        <v>720000</v>
      </c>
      <c r="R3" s="21">
        <f>J3+Q3</f>
        <v>1320000</v>
      </c>
    </row>
    <row r="4" spans="1:18" ht="22.5" customHeight="1">
      <c r="A4" s="85">
        <v>2</v>
      </c>
      <c r="B4" s="316"/>
      <c r="C4" s="85"/>
      <c r="D4" s="87"/>
      <c r="E4" s="87"/>
      <c r="F4" s="87"/>
      <c r="G4" s="87"/>
      <c r="H4" s="87"/>
      <c r="I4" s="87"/>
      <c r="J4" s="87">
        <f aca="true" t="shared" si="0" ref="J4:J13">SUM(D4:I4)</f>
        <v>0</v>
      </c>
      <c r="K4" s="87"/>
      <c r="L4" s="87"/>
      <c r="M4" s="87"/>
      <c r="N4" s="87"/>
      <c r="O4" s="87"/>
      <c r="P4" s="87"/>
      <c r="Q4" s="21">
        <f aca="true" t="shared" si="1" ref="Q4:Q13">SUM(K4:P4)</f>
        <v>0</v>
      </c>
      <c r="R4" s="21">
        <f aca="true" t="shared" si="2" ref="R4:R24">J4+Q4</f>
        <v>0</v>
      </c>
    </row>
    <row r="5" spans="1:18" ht="22.5" customHeight="1">
      <c r="A5" s="85">
        <v>3</v>
      </c>
      <c r="B5" s="316"/>
      <c r="C5" s="85"/>
      <c r="D5" s="87"/>
      <c r="E5" s="87"/>
      <c r="F5" s="87"/>
      <c r="G5" s="87"/>
      <c r="H5" s="87"/>
      <c r="I5" s="87"/>
      <c r="J5" s="87">
        <f t="shared" si="0"/>
        <v>0</v>
      </c>
      <c r="K5" s="87"/>
      <c r="L5" s="87"/>
      <c r="M5" s="87"/>
      <c r="N5" s="87"/>
      <c r="O5" s="87"/>
      <c r="P5" s="87"/>
      <c r="Q5" s="21">
        <f t="shared" si="1"/>
        <v>0</v>
      </c>
      <c r="R5" s="21">
        <f t="shared" si="2"/>
        <v>0</v>
      </c>
    </row>
    <row r="6" spans="1:18" ht="22.5" customHeight="1">
      <c r="A6" s="85">
        <v>4</v>
      </c>
      <c r="B6" s="316"/>
      <c r="C6" s="85"/>
      <c r="D6" s="87"/>
      <c r="E6" s="87"/>
      <c r="F6" s="87"/>
      <c r="G6" s="87"/>
      <c r="H6" s="87"/>
      <c r="I6" s="87"/>
      <c r="J6" s="87">
        <f t="shared" si="0"/>
        <v>0</v>
      </c>
      <c r="K6" s="87"/>
      <c r="L6" s="87"/>
      <c r="M6" s="87"/>
      <c r="N6" s="87"/>
      <c r="O6" s="87"/>
      <c r="P6" s="87"/>
      <c r="Q6" s="21">
        <f t="shared" si="1"/>
        <v>0</v>
      </c>
      <c r="R6" s="21">
        <f t="shared" si="2"/>
        <v>0</v>
      </c>
    </row>
    <row r="7" spans="1:18" ht="22.5" customHeight="1">
      <c r="A7" s="85">
        <v>5</v>
      </c>
      <c r="B7" s="316"/>
      <c r="C7" s="85"/>
      <c r="D7" s="87"/>
      <c r="E7" s="87"/>
      <c r="F7" s="87"/>
      <c r="G7" s="87"/>
      <c r="H7" s="87"/>
      <c r="I7" s="87"/>
      <c r="J7" s="88">
        <f t="shared" si="0"/>
        <v>0</v>
      </c>
      <c r="K7" s="87"/>
      <c r="L7" s="87"/>
      <c r="M7" s="87"/>
      <c r="N7" s="87"/>
      <c r="O7" s="87"/>
      <c r="P7" s="87"/>
      <c r="Q7" s="21">
        <f t="shared" si="1"/>
        <v>0</v>
      </c>
      <c r="R7" s="21">
        <f t="shared" si="2"/>
        <v>0</v>
      </c>
    </row>
    <row r="8" spans="1:18" ht="22.5" customHeight="1">
      <c r="A8" s="85">
        <v>6</v>
      </c>
      <c r="B8" s="316"/>
      <c r="C8" s="85"/>
      <c r="D8" s="87"/>
      <c r="E8" s="87"/>
      <c r="F8" s="87"/>
      <c r="G8" s="87"/>
      <c r="H8" s="87"/>
      <c r="I8" s="87"/>
      <c r="J8" s="88">
        <f t="shared" si="0"/>
        <v>0</v>
      </c>
      <c r="K8" s="87"/>
      <c r="L8" s="87"/>
      <c r="M8" s="87"/>
      <c r="N8" s="87"/>
      <c r="O8" s="87"/>
      <c r="P8" s="87"/>
      <c r="Q8" s="21">
        <f t="shared" si="1"/>
        <v>0</v>
      </c>
      <c r="R8" s="21">
        <f t="shared" si="2"/>
        <v>0</v>
      </c>
    </row>
    <row r="9" spans="1:18" ht="22.5" customHeight="1">
      <c r="A9" s="85">
        <v>7</v>
      </c>
      <c r="B9" s="316"/>
      <c r="C9" s="85"/>
      <c r="D9" s="87"/>
      <c r="E9" s="87"/>
      <c r="F9" s="87"/>
      <c r="G9" s="87"/>
      <c r="H9" s="87"/>
      <c r="I9" s="87"/>
      <c r="J9" s="88">
        <f t="shared" si="0"/>
        <v>0</v>
      </c>
      <c r="K9" s="87"/>
      <c r="L9" s="87"/>
      <c r="M9" s="87"/>
      <c r="N9" s="87"/>
      <c r="O9" s="87"/>
      <c r="P9" s="87"/>
      <c r="Q9" s="21">
        <f t="shared" si="1"/>
        <v>0</v>
      </c>
      <c r="R9" s="21">
        <f t="shared" si="2"/>
        <v>0</v>
      </c>
    </row>
    <row r="10" spans="1:18" ht="22.5" customHeight="1">
      <c r="A10" s="85">
        <v>8</v>
      </c>
      <c r="B10" s="316"/>
      <c r="C10" s="85"/>
      <c r="D10" s="87"/>
      <c r="E10" s="87"/>
      <c r="F10" s="87"/>
      <c r="G10" s="87"/>
      <c r="H10" s="87"/>
      <c r="I10" s="87"/>
      <c r="J10" s="88">
        <f t="shared" si="0"/>
        <v>0</v>
      </c>
      <c r="K10" s="87"/>
      <c r="L10" s="87"/>
      <c r="M10" s="87"/>
      <c r="N10" s="87"/>
      <c r="O10" s="87"/>
      <c r="P10" s="87"/>
      <c r="Q10" s="21">
        <f t="shared" si="1"/>
        <v>0</v>
      </c>
      <c r="R10" s="21">
        <f t="shared" si="2"/>
        <v>0</v>
      </c>
    </row>
    <row r="11" spans="1:18" ht="22.5" customHeight="1">
      <c r="A11" s="85">
        <v>9</v>
      </c>
      <c r="B11" s="316"/>
      <c r="C11" s="85"/>
      <c r="D11" s="87"/>
      <c r="E11" s="87"/>
      <c r="F11" s="87"/>
      <c r="G11" s="87"/>
      <c r="H11" s="87"/>
      <c r="I11" s="87"/>
      <c r="J11" s="88">
        <f t="shared" si="0"/>
        <v>0</v>
      </c>
      <c r="K11" s="87"/>
      <c r="L11" s="87"/>
      <c r="M11" s="87"/>
      <c r="N11" s="87"/>
      <c r="O11" s="87"/>
      <c r="P11" s="87"/>
      <c r="Q11" s="21">
        <f t="shared" si="1"/>
        <v>0</v>
      </c>
      <c r="R11" s="21">
        <f t="shared" si="2"/>
        <v>0</v>
      </c>
    </row>
    <row r="12" spans="1:18" ht="22.5" customHeight="1">
      <c r="A12" s="85">
        <v>10</v>
      </c>
      <c r="B12" s="316"/>
      <c r="C12" s="85" t="s">
        <v>8</v>
      </c>
      <c r="D12" s="87">
        <v>10000</v>
      </c>
      <c r="E12" s="87">
        <v>5000</v>
      </c>
      <c r="F12" s="87">
        <v>0</v>
      </c>
      <c r="G12" s="87">
        <v>10000</v>
      </c>
      <c r="H12" s="87">
        <v>0</v>
      </c>
      <c r="I12" s="87">
        <v>10000</v>
      </c>
      <c r="J12" s="88">
        <f t="shared" si="0"/>
        <v>35000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21">
        <f t="shared" si="1"/>
        <v>600</v>
      </c>
      <c r="R12" s="21">
        <f t="shared" si="2"/>
        <v>35600</v>
      </c>
    </row>
    <row r="13" spans="1:18" ht="22.5" customHeight="1">
      <c r="A13" s="85"/>
      <c r="B13" s="315" t="s">
        <v>33</v>
      </c>
      <c r="C13" s="315"/>
      <c r="D13" s="88">
        <f aca="true" t="shared" si="3" ref="D13:I13">SUM(D3:D12)</f>
        <v>110000</v>
      </c>
      <c r="E13" s="88">
        <f t="shared" si="3"/>
        <v>105000</v>
      </c>
      <c r="F13" s="88">
        <f t="shared" si="3"/>
        <v>100000</v>
      </c>
      <c r="G13" s="88">
        <f t="shared" si="3"/>
        <v>110000</v>
      </c>
      <c r="H13" s="88">
        <f t="shared" si="3"/>
        <v>100000</v>
      </c>
      <c r="I13" s="88">
        <f t="shared" si="3"/>
        <v>110000</v>
      </c>
      <c r="J13" s="88">
        <f t="shared" si="0"/>
        <v>635000</v>
      </c>
      <c r="K13" s="88">
        <f aca="true" t="shared" si="4" ref="K13:P13">SUM(K3:K12)</f>
        <v>120100</v>
      </c>
      <c r="L13" s="88">
        <f t="shared" si="4"/>
        <v>120100</v>
      </c>
      <c r="M13" s="88">
        <f t="shared" si="4"/>
        <v>120100</v>
      </c>
      <c r="N13" s="88">
        <f t="shared" si="4"/>
        <v>120100</v>
      </c>
      <c r="O13" s="88">
        <f t="shared" si="4"/>
        <v>120100</v>
      </c>
      <c r="P13" s="88">
        <f t="shared" si="4"/>
        <v>120100</v>
      </c>
      <c r="Q13" s="88">
        <f t="shared" si="1"/>
        <v>720600</v>
      </c>
      <c r="R13" s="88">
        <f t="shared" si="2"/>
        <v>1355600</v>
      </c>
    </row>
    <row r="14" spans="1:18" ht="22.5" customHeight="1">
      <c r="A14" s="85">
        <v>1</v>
      </c>
      <c r="B14" s="315" t="s">
        <v>1</v>
      </c>
      <c r="C14" s="86" t="s">
        <v>9</v>
      </c>
      <c r="D14" s="87">
        <v>10000</v>
      </c>
      <c r="E14" s="87">
        <v>10000</v>
      </c>
      <c r="F14" s="87">
        <v>10000</v>
      </c>
      <c r="G14" s="87">
        <v>10000</v>
      </c>
      <c r="H14" s="87">
        <v>10000</v>
      </c>
      <c r="I14" s="87">
        <v>10000</v>
      </c>
      <c r="J14" s="21">
        <f>SUM(D14:I14)</f>
        <v>60000</v>
      </c>
      <c r="K14" s="87">
        <v>10000</v>
      </c>
      <c r="L14" s="87">
        <v>10000</v>
      </c>
      <c r="M14" s="87">
        <v>10000</v>
      </c>
      <c r="N14" s="87">
        <v>10000</v>
      </c>
      <c r="O14" s="87">
        <v>10000</v>
      </c>
      <c r="P14" s="87">
        <v>10000</v>
      </c>
      <c r="Q14" s="21">
        <f>SUM(K14:P14)</f>
        <v>60000</v>
      </c>
      <c r="R14" s="21">
        <f t="shared" si="2"/>
        <v>120000</v>
      </c>
    </row>
    <row r="15" spans="1:18" ht="22.5" customHeight="1">
      <c r="A15" s="85">
        <v>2</v>
      </c>
      <c r="B15" s="315"/>
      <c r="C15" s="86"/>
      <c r="D15" s="87"/>
      <c r="E15" s="87"/>
      <c r="F15" s="87"/>
      <c r="G15" s="87"/>
      <c r="H15" s="87"/>
      <c r="I15" s="87"/>
      <c r="J15" s="21">
        <f aca="true" t="shared" si="5" ref="J15:J24">SUM(D15:I15)</f>
        <v>0</v>
      </c>
      <c r="K15" s="87"/>
      <c r="L15" s="87"/>
      <c r="M15" s="87"/>
      <c r="N15" s="87"/>
      <c r="O15" s="87"/>
      <c r="P15" s="87"/>
      <c r="Q15" s="21">
        <f aca="true" t="shared" si="6" ref="Q15:Q24">SUM(K15:P15)</f>
        <v>0</v>
      </c>
      <c r="R15" s="21">
        <f t="shared" si="2"/>
        <v>0</v>
      </c>
    </row>
    <row r="16" spans="1:18" ht="22.5" customHeight="1">
      <c r="A16" s="85">
        <v>3</v>
      </c>
      <c r="B16" s="315"/>
      <c r="C16" s="86"/>
      <c r="D16" s="87"/>
      <c r="E16" s="87"/>
      <c r="F16" s="87"/>
      <c r="G16" s="87"/>
      <c r="H16" s="87"/>
      <c r="I16" s="87"/>
      <c r="J16" s="21">
        <f t="shared" si="5"/>
        <v>0</v>
      </c>
      <c r="K16" s="87"/>
      <c r="L16" s="87"/>
      <c r="M16" s="87"/>
      <c r="N16" s="87"/>
      <c r="O16" s="87"/>
      <c r="P16" s="87"/>
      <c r="Q16" s="21">
        <f t="shared" si="6"/>
        <v>0</v>
      </c>
      <c r="R16" s="21">
        <f t="shared" si="2"/>
        <v>0</v>
      </c>
    </row>
    <row r="17" spans="1:18" ht="22.5" customHeight="1">
      <c r="A17" s="85">
        <v>4</v>
      </c>
      <c r="B17" s="315"/>
      <c r="C17" s="86"/>
      <c r="D17" s="87"/>
      <c r="E17" s="87"/>
      <c r="F17" s="87"/>
      <c r="G17" s="87"/>
      <c r="H17" s="87"/>
      <c r="I17" s="87"/>
      <c r="J17" s="21">
        <f t="shared" si="5"/>
        <v>0</v>
      </c>
      <c r="K17" s="87"/>
      <c r="L17" s="87"/>
      <c r="M17" s="87"/>
      <c r="N17" s="87"/>
      <c r="O17" s="87"/>
      <c r="P17" s="87"/>
      <c r="Q17" s="21">
        <f t="shared" si="6"/>
        <v>0</v>
      </c>
      <c r="R17" s="21">
        <f t="shared" si="2"/>
        <v>0</v>
      </c>
    </row>
    <row r="18" spans="1:18" ht="22.5" customHeight="1">
      <c r="A18" s="85">
        <v>5</v>
      </c>
      <c r="B18" s="315"/>
      <c r="C18" s="86"/>
      <c r="D18" s="87"/>
      <c r="E18" s="87"/>
      <c r="F18" s="87"/>
      <c r="G18" s="87"/>
      <c r="H18" s="87"/>
      <c r="I18" s="87"/>
      <c r="J18" s="21">
        <f t="shared" si="5"/>
        <v>0</v>
      </c>
      <c r="K18" s="87"/>
      <c r="L18" s="87"/>
      <c r="M18" s="87"/>
      <c r="N18" s="87"/>
      <c r="O18" s="87"/>
      <c r="P18" s="87"/>
      <c r="Q18" s="21">
        <f t="shared" si="6"/>
        <v>0</v>
      </c>
      <c r="R18" s="21">
        <f t="shared" si="2"/>
        <v>0</v>
      </c>
    </row>
    <row r="19" spans="1:18" ht="22.5" customHeight="1">
      <c r="A19" s="85">
        <v>6</v>
      </c>
      <c r="B19" s="315"/>
      <c r="C19" s="86"/>
      <c r="D19" s="87"/>
      <c r="E19" s="87"/>
      <c r="F19" s="87"/>
      <c r="G19" s="87"/>
      <c r="H19" s="87"/>
      <c r="I19" s="87"/>
      <c r="J19" s="21">
        <f t="shared" si="5"/>
        <v>0</v>
      </c>
      <c r="K19" s="87"/>
      <c r="L19" s="87"/>
      <c r="M19" s="87"/>
      <c r="N19" s="87"/>
      <c r="O19" s="87"/>
      <c r="P19" s="87"/>
      <c r="Q19" s="21">
        <f t="shared" si="6"/>
        <v>0</v>
      </c>
      <c r="R19" s="21">
        <f t="shared" si="2"/>
        <v>0</v>
      </c>
    </row>
    <row r="20" spans="1:18" ht="22.5" customHeight="1">
      <c r="A20" s="85">
        <v>7</v>
      </c>
      <c r="B20" s="315"/>
      <c r="C20" s="86"/>
      <c r="D20" s="87"/>
      <c r="E20" s="87"/>
      <c r="F20" s="87"/>
      <c r="G20" s="87"/>
      <c r="H20" s="87"/>
      <c r="I20" s="87"/>
      <c r="J20" s="21">
        <f t="shared" si="5"/>
        <v>0</v>
      </c>
      <c r="K20" s="87"/>
      <c r="L20" s="87"/>
      <c r="M20" s="87"/>
      <c r="N20" s="87"/>
      <c r="O20" s="87"/>
      <c r="P20" s="87"/>
      <c r="Q20" s="21">
        <f t="shared" si="6"/>
        <v>0</v>
      </c>
      <c r="R20" s="21">
        <f t="shared" si="2"/>
        <v>0</v>
      </c>
    </row>
    <row r="21" spans="1:18" ht="22.5" customHeight="1">
      <c r="A21" s="85">
        <v>8</v>
      </c>
      <c r="B21" s="315"/>
      <c r="C21" s="86"/>
      <c r="D21" s="87"/>
      <c r="E21" s="87"/>
      <c r="F21" s="87"/>
      <c r="G21" s="87"/>
      <c r="H21" s="87"/>
      <c r="I21" s="87"/>
      <c r="J21" s="21">
        <f t="shared" si="5"/>
        <v>0</v>
      </c>
      <c r="K21" s="87"/>
      <c r="L21" s="87"/>
      <c r="M21" s="87"/>
      <c r="N21" s="87"/>
      <c r="O21" s="87"/>
      <c r="P21" s="87"/>
      <c r="Q21" s="21">
        <f t="shared" si="6"/>
        <v>0</v>
      </c>
      <c r="R21" s="21">
        <f t="shared" si="2"/>
        <v>0</v>
      </c>
    </row>
    <row r="22" spans="1:18" ht="22.5" customHeight="1">
      <c r="A22" s="85">
        <v>9</v>
      </c>
      <c r="B22" s="315"/>
      <c r="C22" s="86"/>
      <c r="D22" s="87"/>
      <c r="E22" s="87"/>
      <c r="F22" s="87"/>
      <c r="G22" s="87"/>
      <c r="H22" s="87"/>
      <c r="I22" s="87"/>
      <c r="J22" s="21">
        <f t="shared" si="5"/>
        <v>0</v>
      </c>
      <c r="K22" s="87"/>
      <c r="L22" s="87"/>
      <c r="M22" s="87"/>
      <c r="N22" s="87"/>
      <c r="O22" s="87"/>
      <c r="P22" s="87"/>
      <c r="Q22" s="21">
        <f t="shared" si="6"/>
        <v>0</v>
      </c>
      <c r="R22" s="21">
        <f t="shared" si="2"/>
        <v>0</v>
      </c>
    </row>
    <row r="23" spans="1:18" ht="22.5" customHeight="1">
      <c r="A23" s="85">
        <v>10</v>
      </c>
      <c r="B23" s="315"/>
      <c r="C23" s="86" t="s">
        <v>11</v>
      </c>
      <c r="D23" s="87">
        <v>5000</v>
      </c>
      <c r="E23" s="87">
        <v>5000</v>
      </c>
      <c r="F23" s="87">
        <v>5000</v>
      </c>
      <c r="G23" s="87">
        <v>5000</v>
      </c>
      <c r="H23" s="87">
        <v>5000</v>
      </c>
      <c r="I23" s="87">
        <v>5000</v>
      </c>
      <c r="J23" s="21">
        <f t="shared" si="5"/>
        <v>30000</v>
      </c>
      <c r="K23" s="87">
        <v>3000</v>
      </c>
      <c r="L23" s="87">
        <v>3000</v>
      </c>
      <c r="M23" s="87">
        <v>3000</v>
      </c>
      <c r="N23" s="87">
        <v>3000</v>
      </c>
      <c r="O23" s="87">
        <v>3000</v>
      </c>
      <c r="P23" s="87">
        <v>3000</v>
      </c>
      <c r="Q23" s="21">
        <f t="shared" si="6"/>
        <v>18000</v>
      </c>
      <c r="R23" s="21">
        <f t="shared" si="2"/>
        <v>48000</v>
      </c>
    </row>
    <row r="24" spans="1:18" ht="22.5" customHeight="1">
      <c r="A24" s="85"/>
      <c r="B24" s="315" t="s">
        <v>12</v>
      </c>
      <c r="C24" s="315"/>
      <c r="D24" s="88">
        <f aca="true" t="shared" si="7" ref="D24:I24">SUM(D14:D23)</f>
        <v>15000</v>
      </c>
      <c r="E24" s="88">
        <f t="shared" si="7"/>
        <v>15000</v>
      </c>
      <c r="F24" s="88">
        <f t="shared" si="7"/>
        <v>15000</v>
      </c>
      <c r="G24" s="88">
        <f t="shared" si="7"/>
        <v>15000</v>
      </c>
      <c r="H24" s="88">
        <f t="shared" si="7"/>
        <v>15000</v>
      </c>
      <c r="I24" s="88">
        <f t="shared" si="7"/>
        <v>15000</v>
      </c>
      <c r="J24" s="88">
        <f t="shared" si="5"/>
        <v>90000</v>
      </c>
      <c r="K24" s="88">
        <f aca="true" t="shared" si="8" ref="K24:P24">SUM(K14:K23)</f>
        <v>13000</v>
      </c>
      <c r="L24" s="88">
        <f t="shared" si="8"/>
        <v>13000</v>
      </c>
      <c r="M24" s="88">
        <f t="shared" si="8"/>
        <v>13000</v>
      </c>
      <c r="N24" s="88">
        <f t="shared" si="8"/>
        <v>13000</v>
      </c>
      <c r="O24" s="88">
        <f t="shared" si="8"/>
        <v>13000</v>
      </c>
      <c r="P24" s="88">
        <f t="shared" si="8"/>
        <v>13000</v>
      </c>
      <c r="Q24" s="88">
        <f t="shared" si="6"/>
        <v>78000</v>
      </c>
      <c r="R24" s="88">
        <f t="shared" si="2"/>
        <v>168000</v>
      </c>
    </row>
    <row r="25" spans="1:18" ht="22.5" customHeight="1">
      <c r="A25" s="85"/>
      <c r="B25" s="315" t="s">
        <v>31</v>
      </c>
      <c r="C25" s="315"/>
      <c r="D25" s="89">
        <f>D13-D24</f>
        <v>95000</v>
      </c>
      <c r="E25" s="89">
        <f aca="true" t="shared" si="9" ref="E25:R25">E13-E24</f>
        <v>90000</v>
      </c>
      <c r="F25" s="89">
        <f t="shared" si="9"/>
        <v>85000</v>
      </c>
      <c r="G25" s="89">
        <f t="shared" si="9"/>
        <v>95000</v>
      </c>
      <c r="H25" s="89">
        <f t="shared" si="9"/>
        <v>85000</v>
      </c>
      <c r="I25" s="89">
        <f t="shared" si="9"/>
        <v>95000</v>
      </c>
      <c r="J25" s="89">
        <f t="shared" si="9"/>
        <v>545000</v>
      </c>
      <c r="K25" s="89">
        <f t="shared" si="9"/>
        <v>107100</v>
      </c>
      <c r="L25" s="89">
        <f t="shared" si="9"/>
        <v>107100</v>
      </c>
      <c r="M25" s="89">
        <f t="shared" si="9"/>
        <v>107100</v>
      </c>
      <c r="N25" s="89">
        <f t="shared" si="9"/>
        <v>107100</v>
      </c>
      <c r="O25" s="89">
        <f t="shared" si="9"/>
        <v>107100</v>
      </c>
      <c r="P25" s="89">
        <f t="shared" si="9"/>
        <v>107100</v>
      </c>
      <c r="Q25" s="89">
        <f t="shared" si="9"/>
        <v>642600</v>
      </c>
      <c r="R25" s="89">
        <f t="shared" si="9"/>
        <v>1187600</v>
      </c>
    </row>
  </sheetData>
  <mergeCells count="7">
    <mergeCell ref="B25:C25"/>
    <mergeCell ref="B3:B12"/>
    <mergeCell ref="B2:C2"/>
    <mergeCell ref="B1:C1"/>
    <mergeCell ref="B13:C13"/>
    <mergeCell ref="B14:B23"/>
    <mergeCell ref="B24:C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k.nakamati</dc:creator>
  <cp:keywords/>
  <dc:description/>
  <cp:lastModifiedBy>Ｋ．Ｎａｋａｍａｔｉ</cp:lastModifiedBy>
  <cp:lastPrinted>2008-02-09T00:42:32Z</cp:lastPrinted>
  <dcterms:created xsi:type="dcterms:W3CDTF">2008-02-03T12:47:05Z</dcterms:created>
  <dcterms:modified xsi:type="dcterms:W3CDTF">2008-11-11T05:24:31Z</dcterms:modified>
  <cp:category/>
  <cp:version/>
  <cp:contentType/>
  <cp:contentStatus/>
</cp:coreProperties>
</file>